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<sst xmlns="http://schemas.openxmlformats.org/spreadsheetml/2006/main" count="6316" uniqueCount="2914">
  <si>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</si>
  <si>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</si>
  <si>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</si>
  <si>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</si>
  <si>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</si>
  <si>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</si>
  <si>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</si>
  <si>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</si>
  <si>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</si>
  <si>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</si>
  <si>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</si>
  <si>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</si>
  <si>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</si>
  <si>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</si>
  <si>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</si>
  <si>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</si>
  <si>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</si>
  <si>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</si>
  <si>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</si>
  <si>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</si>
  <si>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</si>
  <si>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</si>
  <si>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</si>
  <si>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</si>
  <si>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</si>
  <si>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</si>
  <si>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</si>
  <si>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</si>
  <si>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</si>
  <si>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</si>
  <si>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</si>
  <si>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</si>
  <si>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</si>
  <si>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</si>
  <si>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</si>
  <si>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</si>
  <si>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</si>
  <si>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</si>
  <si>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</si>
  <si>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</si>
  <si>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</si>
  <si>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</si>
  <si>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</si>
  <si>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</si>
  <si>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</si>
  <si>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</si>
  <si>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</si>
  <si>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</si>
  <si>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</si>
  <si>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</si>
  <si>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</si>
  <si>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</si>
  <si>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</si>
  <si>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</si>
  <si>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</si>
  <si>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</si>
  <si>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</si>
  <si>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</si>
  <si>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</si>
  <si>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</si>
  <si>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</si>
  <si>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</si>
  <si>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</si>
  <si>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</si>
  <si>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</si>
  <si>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</si>
  <si>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</si>
  <si>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</si>
  <si>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</si>
  <si>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</si>
  <si>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</si>
  <si>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</si>
  <si>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</si>
  <si>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</si>
  <si>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</si>
  <si>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</si>
  <si>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</si>
  <si>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</si>
  <si>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</si>
  <si>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</si>
  <si>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</si>
  <si>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</si>
  <si>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</si>
  <si>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</si>
  <si>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</si>
  <si>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</si>
  <si>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</si>
  <si>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</si>
  <si>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</si>
  <si>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</si>
  <si>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</si>
  <si>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</si>
  <si>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</si>
  <si>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</si>
  <si>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</si>
  <si>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</si>
  <si>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</si>
  <si>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</si>
  <si>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</si>
  <si>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</si>
  <si>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</si>
  <si>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</si>
  <si>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</si>
  <si>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</si>
  <si>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</si>
  <si>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</si>
  <si>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</si>
  <si>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</si>
  <si>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</si>
  <si>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</si>
  <si>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</si>
  <si>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</si>
  <si>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</si>
  <si>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</si>
  <si>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</si>
  <si>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</si>
  <si>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</si>
  <si>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</si>
  <si>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</si>
  <si>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</si>
  <si>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</si>
  <si>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</si>
  <si>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</si>
  <si>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</si>
  <si>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</si>
  <si>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</si>
  <si>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</si>
  <si>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</si>
  <si>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</si>
  <si>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</si>
  <si>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</si>
  <si>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</si>
  <si>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</si>
  <si>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</si>
  <si>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</si>
  <si>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</si>
  <si>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</si>
  <si>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</si>
  <si>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</si>
  <si>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</si>
  <si>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</si>
  <si>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</si>
  <si>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</si>
  <si>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</si>
  <si>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</si>
  <si>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</si>
  <si>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</si>
  <si>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</si>
  <si>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</si>
  <si>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</si>
  <si>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</si>
  <si>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</si>
  <si>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</si>
  <si>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</si>
  <si>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</si>
  <si>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</si>
  <si>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</si>
  <si>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</si>
  <si>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</si>
  <si>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</si>
  <si>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</si>
  <si>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</si>
  <si>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</si>
  <si>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</si>
  <si>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</si>
  <si>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</si>
  <si>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</si>
  <si>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</si>
  <si>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</si>
  <si>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</si>
  <si>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</si>
  <si>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</si>
  <si>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</si>
  <si>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</si>
  <si>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</si>
  <si>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</si>
  <si>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</si>
  <si>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</si>
  <si>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</si>
  <si>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</si>
  <si>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</si>
  <si>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</si>
  <si>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</si>
  <si>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</si>
  <si>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</si>
  <si>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</si>
  <si>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</si>
  <si>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</si>
  <si>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</si>
  <si>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</si>
  <si>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</si>
  <si>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</si>
  <si>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</si>
  <si>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</si>
  <si>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</si>
  <si>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</si>
  <si>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</si>
  <si>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</si>
  <si>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</si>
  <si>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</si>
  <si>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</si>
  <si>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</si>
  <si>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</si>
  <si>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</si>
  <si>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</si>
  <si>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</si>
  <si>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</si>
  <si>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</si>
  <si>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</si>
  <si>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</si>
  <si>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</si>
  <si>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</si>
  <si>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</si>
  <si>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</si>
  <si>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</si>
  <si>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</si>
  <si>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</si>
  <si>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</si>
  <si>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</si>
  <si>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</si>
  <si>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</si>
  <si>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</si>
  <si>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</si>
  <si>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</si>
  <si>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</si>
  <si>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</si>
  <si>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</si>
  <si>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</si>
  <si>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</si>
  <si>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</si>
  <si>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</si>
  <si>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</si>
  <si>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</si>
  <si>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</si>
  <si>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</si>
  <si>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</si>
  <si>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</si>
  <si>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</si>
  <si>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</si>
  <si>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</si>
  <si>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</si>
  <si>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</si>
  <si>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</si>
  <si>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</si>
  <si>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</si>
  <si>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</si>
  <si>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</si>
  <si>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</si>
  <si>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</si>
  <si>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</si>
  <si>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</si>
  <si>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</si>
  <si>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</si>
  <si>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</si>
  <si>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</si>
  <si>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</si>
  <si>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</si>
  <si>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</si>
  <si>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</si>
  <si>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</si>
  <si>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</si>
  <si>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</si>
  <si>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</si>
  <si>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</si>
  <si>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</si>
  <si>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</si>
  <si>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</si>
  <si>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</si>
  <si>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</si>
  <si>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</si>
  <si>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</si>
  <si>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</si>
  <si>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</si>
  <si>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</si>
  <si>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</si>
  <si>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</si>
  <si>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</si>
  <si>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</si>
  <si>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</si>
  <si>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</si>
  <si>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</si>
  <si>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</si>
  <si>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</si>
  <si>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</si>
  <si>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</si>
  <si>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</si>
  <si>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</si>
  <si>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</si>
  <si>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</si>
  <si>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</si>
  <si>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</si>
  <si>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</si>
  <si>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</si>
  <si>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</si>
  <si>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</si>
  <si>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</si>
  <si>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</si>
  <si>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</si>
  <si>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</si>
  <si>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</si>
  <si>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</si>
  <si>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</si>
  <si>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</si>
  <si>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</si>
  <si>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</si>
  <si>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</si>
  <si>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</si>
  <si>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</si>
  <si>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</si>
  <si>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</si>
  <si>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</si>
  <si>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</si>
  <si>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</si>
  <si>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</si>
  <si>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</si>
  <si>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</si>
  <si>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</si>
  <si>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</si>
  <si>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</si>
  <si>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</si>
  <si>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</si>
  <si>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</si>
  <si>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</si>
  <si>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</si>
  <si>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</si>
  <si>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</si>
  <si>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</si>
  <si>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</si>
  <si>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</si>
  <si>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</si>
  <si>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</si>
  <si>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</si>
  <si>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</si>
  <si>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</si>
  <si>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</si>
  <si>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</si>
  <si>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</si>
  <si>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</si>
  <si>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</si>
  <si>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</si>
  <si>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</si>
  <si>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</si>
  <si>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</si>
  <si>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</si>
  <si>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</si>
  <si>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</si>
  <si>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</si>
  <si>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</si>
  <si>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</si>
  <si>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</si>
  <si>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</si>
  <si>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</si>
  <si>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</si>
  <si>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</si>
  <si>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</si>
  <si>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</si>
  <si>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</si>
  <si>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</si>
  <si>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</si>
  <si>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</si>
  <si>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</si>
  <si>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</si>
  <si>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</si>
  <si>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</si>
  <si>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</si>
  <si>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</si>
  <si>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</si>
  <si>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</si>
  <si>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</si>
  <si>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</si>
  <si>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</si>
  <si>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</si>
  <si>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</si>
  <si>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</si>
  <si>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</si>
  <si>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</si>
  <si>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</si>
  <si>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</si>
  <si>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</si>
  <si>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</si>
  <si>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</si>
  <si>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</si>
  <si>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</si>
  <si>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</si>
  <si>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</si>
  <si>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</si>
  <si>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</si>
  <si>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</si>
  <si>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</si>
  <si>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</si>
  <si>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</si>
  <si>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</si>
  <si>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</si>
  <si>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</si>
  <si>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</si>
  <si>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</si>
  <si>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</si>
  <si>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</si>
  <si>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</si>
  <si>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</si>
  <si>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</si>
  <si>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</si>
  <si>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</si>
  <si>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</si>
  <si>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</si>
  <si>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</si>
  <si>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</si>
  <si>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</si>
  <si>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</si>
  <si>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</si>
  <si>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</si>
  <si>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</si>
  <si>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</si>
  <si>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</si>
  <si>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</si>
  <si>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</si>
  <si>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</si>
  <si>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</si>
  <si>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</si>
  <si>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</si>
  <si>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</si>
  <si>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</si>
  <si>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</si>
  <si>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</si>
  <si>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</si>
  <si>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</si>
  <si>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</si>
  <si>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</si>
  <si>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</si>
  <si>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</si>
  <si>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</si>
  <si>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</si>
  <si>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</si>
  <si>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</si>
  <si>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</si>
  <si>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</si>
  <si>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</si>
  <si>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</si>
  <si>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</si>
  <si>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</si>
  <si>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</si>
  <si>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</si>
  <si>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</si>
  <si>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</si>
  <si>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</si>
  <si>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</si>
  <si>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</si>
  <si>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</si>
  <si>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</si>
  <si>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</si>
  <si>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</si>
  <si>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</si>
  <si>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</si>
  <si>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</si>
  <si>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</si>
  <si>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</si>
  <si>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</si>
  <si>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</si>
  <si>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</si>
  <si>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</si>
  <si>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</si>
  <si>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</si>
  <si>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</si>
  <si>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</si>
  <si>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</si>
  <si>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</si>
  <si>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</si>
  <si>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</si>
  <si>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</si>
  <si>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</si>
  <si>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</si>
  <si>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</si>
  <si>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</si>
  <si>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</si>
  <si>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</si>
  <si>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</si>
  <si>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</si>
  <si>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</si>
  <si>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</si>
  <si>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</si>
  <si>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</si>
  <si>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</si>
  <si>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</si>
  <si>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</si>
  <si>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</si>
  <si>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</si>
  <si>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</si>
  <si>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</si>
  <si>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</si>
  <si>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</si>
  <si>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</si>
  <si>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</si>
  <si>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</si>
  <si>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</si>
  <si>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</si>
  <si>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</si>
  <si>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</si>
  <si>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</si>
  <si>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</si>
  <si>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</si>
  <si>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</si>
  <si>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</si>
  <si>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</si>
  <si>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</si>
  <si>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</si>
  <si>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</si>
  <si>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</si>
  <si>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</si>
  <si>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</si>
  <si>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</si>
  <si>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</si>
  <si>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</si>
  <si>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</si>
  <si>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</si>
  <si>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</si>
  <si>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</si>
  <si>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</si>
  <si>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</si>
  <si>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</si>
  <si>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</si>
  <si>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</si>
  <si>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</si>
  <si>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</si>
  <si>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</si>
  <si>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</si>
  <si>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</si>
  <si>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</si>
  <si>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</si>
  <si>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</si>
  <si>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</si>
  <si>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</si>
  <si>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</si>
  <si>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</si>
  <si>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</si>
  <si>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</si>
  <si>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</si>
  <si>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</si>
  <si>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</si>
  <si>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</si>
  <si>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</si>
  <si>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</si>
  <si>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</si>
  <si>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</si>
  <si>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</si>
  <si>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</si>
  <si>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</si>
  <si>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</si>
  <si>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</si>
  <si>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</si>
  <si>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</si>
  <si>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</si>
  <si>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</si>
  <si>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</si>
  <si>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</si>
  <si>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</si>
  <si>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</si>
  <si>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</si>
  <si>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</si>
  <si>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</si>
  <si>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</si>
  <si>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</si>
  <si>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</si>
  <si>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</si>
  <si>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</si>
  <si>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</si>
  <si>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</si>
  <si>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</si>
  <si>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</si>
  <si>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</si>
  <si>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</si>
  <si>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</si>
  <si>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</si>
  <si>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</si>
  <si>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</si>
  <si>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</si>
  <si>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</si>
  <si>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</si>
  <si>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</si>
  <si>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</si>
  <si>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</si>
  <si>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</si>
  <si>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</si>
  <si>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</si>
  <si>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</si>
  <si>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</si>
  <si>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</si>
  <si>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</si>
  <si>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</si>
  <si>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</si>
  <si>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</si>
  <si>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</si>
  <si>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</si>
  <si>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</si>
  <si>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</si>
  <si>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</si>
  <si>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</si>
  <si>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</si>
  <si>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</si>
  <si>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</si>
  <si>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</si>
  <si>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</si>
  <si>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</si>
  <si>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</si>
  <si>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</si>
  <si>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</si>
  <si>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</si>
  <si>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</si>
  <si>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</si>
  <si>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</si>
  <si>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</si>
  <si>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</si>
  <si>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</si>
  <si>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</si>
  <si>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</si>
  <si>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</si>
  <si>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</si>
  <si>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</si>
  <si>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</si>
  <si>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</si>
  <si>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</si>
  <si>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</si>
  <si>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</si>
  <si>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</si>
  <si>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</si>
  <si>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</si>
  <si>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</si>
  <si>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</si>
  <si>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</si>
  <si>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</si>
  <si>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</si>
  <si>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</si>
  <si>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</si>
  <si>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</si>
  <si>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</si>
  <si>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</si>
  <si>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</si>
  <si>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</si>
  <si>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</si>
  <si>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</si>
  <si>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</si>
  <si>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</si>
  <si>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</si>
  <si>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</si>
  <si>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</si>
  <si>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</si>
  <si>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</si>
  <si>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</si>
  <si>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</si>
  <si>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</si>
  <si>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</si>
  <si>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</si>
  <si>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</si>
  <si>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</si>
  <si>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</si>
  <si>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</si>
  <si>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</si>
  <si>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</si>
  <si>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</si>
  <si>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</si>
  <si>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</si>
  <si>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</si>
  <si>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</si>
  <si>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</si>
  <si>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</si>
  <si>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</si>
  <si>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</si>
  <si>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</si>
  <si>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</si>
  <si>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</si>
  <si>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</si>
  <si>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</si>
  <si>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</si>
  <si>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</si>
  <si>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</si>
  <si>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</si>
  <si>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</si>
  <si>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</si>
  <si>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</si>
  <si>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</si>
  <si>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</si>
  <si>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</si>
  <si>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</si>
  <si>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</si>
  <si>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</si>
  <si>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</si>
  <si>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</si>
  <si>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</si>
  <si>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</si>
  <si>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</si>
  <si>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</si>
  <si>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</si>
  <si>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</si>
  <si>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</si>
  <si>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</si>
  <si>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</si>
  <si>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</si>
  <si>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</si>
  <si>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</si>
  <si>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</si>
  <si>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</si>
  <si>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</si>
  <si>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</si>
  <si>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</si>
  <si>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</si>
  <si>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</si>
  <si>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</si>
  <si>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</si>
  <si>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</si>
  <si>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</si>
  <si>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</si>
  <si>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</si>
  <si>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</si>
  <si>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</si>
  <si>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</si>
  <si>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</si>
  <si>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</si>
  <si>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</si>
  <si>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</si>
  <si>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</si>
  <si>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</si>
  <si>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</si>
  <si>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</si>
  <si>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</si>
  <si>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</si>
  <si>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</si>
  <si>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</si>
  <si>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</si>
  <si>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</si>
  <si>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</si>
  <si>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</si>
  <si>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</si>
  <si>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</si>
  <si>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</si>
  <si>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</si>
  <si>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</si>
  <si>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</si>
  <si>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</si>
  <si>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</si>
  <si>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</si>
  <si>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</si>
  <si>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</si>
  <si>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</si>
  <si>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</si>
  <si>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</si>
  <si>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</si>
  <si>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</si>
  <si>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</si>
  <si>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</si>
  <si>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</si>
  <si>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</si>
  <si>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</si>
  <si>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</si>
  <si>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</si>
  <si>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</si>
  <si>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</si>
  <si>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</si>
  <si>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</si>
  <si>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</si>
  <si>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</si>
  <si>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</si>
  <si>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</si>
  <si>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</si>
  <si>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</si>
  <si>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</si>
  <si>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</si>
  <si>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</si>
  <si>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</si>
  <si>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</si>
  <si>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</si>
  <si>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</si>
  <si>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</si>
  <si>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</si>
  <si>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</si>
  <si>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</si>
  <si>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</si>
  <si>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</si>
  <si>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</si>
  <si>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</si>
  <si>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</si>
  <si>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</si>
  <si>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</si>
  <si>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</si>
  <si>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</si>
  <si>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</si>
  <si>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</si>
  <si>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</si>
  <si>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</si>
  <si>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</si>
  <si>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</si>
  <si>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</si>
  <si>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</si>
  <si>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</si>
  <si>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</si>
  <si>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</si>
  <si>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</si>
  <si>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</si>
  <si>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</si>
  <si>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</si>
  <si>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</si>
  <si>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</si>
  <si>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</si>
  <si>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</si>
  <si>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</si>
  <si>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</si>
  <si>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</si>
  <si>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</si>
  <si>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</si>
  <si>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</si>
  <si>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</si>
  <si>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</si>
  <si>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</si>
  <si>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</si>
  <si>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</si>
  <si>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</si>
  <si>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</si>
  <si>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</si>
  <si>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</si>
  <si>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</si>
  <si>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</si>
  <si>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</si>
  <si>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</si>
  <si>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</si>
  <si>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</si>
  <si>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</si>
  <si>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</si>
  <si>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</si>
  <si>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</si>
  <si>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</si>
  <si>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</si>
  <si>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</si>
  <si>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</si>
  <si>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</si>
  <si>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</si>
  <si>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</si>
  <si>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</si>
  <si>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</si>
  <si>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</si>
  <si>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</si>
  <si>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</si>
  <si>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</si>
  <si>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</si>
  <si>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</si>
  <si>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</si>
  <si>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</si>
  <si>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</si>
  <si>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</si>
  <si>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</si>
  <si>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</si>
  <si>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</si>
  <si>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</si>
  <si>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</si>
  <si>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</si>
  <si>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</si>
  <si>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</si>
  <si>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</si>
  <si>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</si>
  <si>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</si>
  <si>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</si>
  <si>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</si>
  <si>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</si>
  <si>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</si>
  <si>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</si>
  <si>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</si>
  <si>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</si>
  <si>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</si>
  <si>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</si>
  <si>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</si>
  <si>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</si>
  <si>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</si>
  <si>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</si>
  <si>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</si>
  <si>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</si>
  <si>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</si>
  <si>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</si>
  <si>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</si>
  <si>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</si>
  <si>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</si>
  <si>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</si>
  <si>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</si>
  <si>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</si>
  <si>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</si>
  <si>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</si>
  <si>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</si>
  <si>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</si>
  <si>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</si>
  <si>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</si>
  <si>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</si>
  <si>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</si>
  <si>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</si>
  <si>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</si>
  <si>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</si>
  <si>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</si>
  <si>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</si>
  <si>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</si>
  <si>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</si>
  <si>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</si>
  <si>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</si>
  <si>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</si>
  <si>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</si>
  <si>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</si>
  <si>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</si>
  <si>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</si>
  <si>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</si>
  <si>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</si>
  <si>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</si>
  <si>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</si>
  <si>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</si>
  <si>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</si>
  <si>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</si>
  <si>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</si>
  <si>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</si>
  <si>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</si>
  <si>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</si>
  <si>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</si>
  <si>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</si>
  <si>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</si>
  <si>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</si>
  <si>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</si>
  <si>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</si>
  <si>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</si>
  <si>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</si>
  <si>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</si>
  <si>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</si>
  <si>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</si>
  <si>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</si>
  <si>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</si>
  <si>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</si>
  <si>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</si>
  <si>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</si>
  <si>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</si>
  <si>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</si>
  <si>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</si>
  <si>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</si>
  <si>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</si>
  <si>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</si>
  <si>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</si>
  <si>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</si>
  <si>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</si>
  <si>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</si>
  <si>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</si>
  <si>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</si>
  <si>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</si>
  <si>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</si>
  <si>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</si>
  <si>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</si>
  <si>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</si>
  <si>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</si>
  <si>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</si>
  <si>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</si>
  <si>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</si>
  <si>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</si>
  <si>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</si>
  <si>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</si>
  <si>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</si>
  <si>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</si>
  <si>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</si>
  <si>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</si>
  <si>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</si>
  <si>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</si>
  <si>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</si>
  <si>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</si>
  <si>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</si>
  <si>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</si>
  <si>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</si>
  <si>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</si>
  <si>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</si>
  <si>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</si>
  <si>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</si>
  <si>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</si>
  <si>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</si>
  <si>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</si>
  <si>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</si>
  <si>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</si>
  <si>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</si>
  <si>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</si>
  <si>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</si>
  <si>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</si>
  <si>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</si>
  <si>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</si>
  <si>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</si>
  <si>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</si>
  <si>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</si>
  <si>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</si>
  <si>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</si>
  <si>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</si>
  <si>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</si>
  <si>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</si>
  <si>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</si>
  <si>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</si>
  <si>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</si>
  <si>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</si>
  <si>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</si>
  <si>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</si>
  <si>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</si>
  <si>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</si>
  <si>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</si>
  <si>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</si>
  <si>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</si>
  <si>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</si>
  <si>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</si>
  <si>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</si>
  <si>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</si>
  <si>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</si>
  <si>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</si>
  <si>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</si>
  <si>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</si>
  <si>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</si>
  <si>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</si>
  <si>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</si>
  <si>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</si>
  <si>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</si>
  <si>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</si>
  <si>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</si>
  <si>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</si>
  <si>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</si>
  <si>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</si>
  <si>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</si>
  <si>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</si>
  <si>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</si>
  <si>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</si>
  <si>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</si>
  <si>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</si>
  <si>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</si>
  <si>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</si>
  <si>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</si>
  <si>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</si>
  <si>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</si>
  <si>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</si>
  <si>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</si>
  <si>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</si>
  <si>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</si>
  <si>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</si>
  <si>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</si>
  <si>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</si>
  <si>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</si>
  <si>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</si>
  <si>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</si>
  <si>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</si>
  <si>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</si>
  <si>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</si>
  <si>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</si>
  <si>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</si>
  <si>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</si>
  <si>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</si>
  <si>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</si>
  <si>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</si>
  <si>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</si>
  <si>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</si>
  <si>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</si>
  <si>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</si>
  <si>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</si>
  <si>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</si>
  <si>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</si>
  <si>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</si>
  <si>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</si>
  <si>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</si>
  <si>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</si>
  <si>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</si>
  <si>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</si>
  <si>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</si>
  <si>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</si>
  <si>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</si>
  <si>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</si>
  <si>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</si>
  <si>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</si>
  <si>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</si>
  <si>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</si>
  <si>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</si>
  <si>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</si>
  <si>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</si>
  <si>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</si>
  <si>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</si>
  <si>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</si>
  <si>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</si>
  <si>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</si>
  <si>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</si>
  <si>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</si>
  <si>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</si>
  <si>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</si>
  <si>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</si>
  <si>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</si>
  <si>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</si>
  <si>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</si>
  <si>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</si>
  <si>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</si>
  <si>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</si>
  <si>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</si>
  <si>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</si>
  <si>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</si>
  <si>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</si>
  <si>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</si>
  <si>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</si>
  <si>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</si>
  <si>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</si>
  <si>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</si>
  <si>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</si>
  <si>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</si>
  <si>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</si>
  <si>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</si>
  <si>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</si>
  <si>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</si>
  <si>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</si>
  <si>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</si>
  <si>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</si>
  <si>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</si>
  <si>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</si>
  <si>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</si>
  <si>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</si>
  <si>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</si>
  <si>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</si>
  <si>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</si>
  <si>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</si>
  <si>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</si>
  <si>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</si>
  <si>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</si>
  <si>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</si>
  <si>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</si>
  <si>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</si>
  <si>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</si>
  <si>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</si>
  <si>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</si>
  <si>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</si>
  <si>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</si>
  <si>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</si>
  <si>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</si>
  <si>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</si>
  <si>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</si>
  <si>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</si>
  <si>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</si>
  <si>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</si>
  <si>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</si>
  <si>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</si>
  <si>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</si>
  <si>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</si>
  <si>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</si>
  <si>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</si>
  <si>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</si>
  <si>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</si>
  <si>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</si>
  <si>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</si>
  <si>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</si>
  <si>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</si>
  <si>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</si>
  <si>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</si>
  <si>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</si>
  <si>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</si>
  <si>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</si>
  <si>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</si>
  <si>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</si>
  <si>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</si>
  <si>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</si>
  <si>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</si>
  <si>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</si>
  <si>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</si>
  <si>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</si>
  <si>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</si>
  <si>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</si>
  <si>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</si>
  <si>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</si>
  <si>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</si>
  <si>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</si>
  <si>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</si>
  <si>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</si>
  <si>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</si>
  <si>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</si>
  <si>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</si>
  <si>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</si>
  <si>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</si>
  <si>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</si>
  <si>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</si>
  <si>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</si>
  <si>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</si>
  <si>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</si>
  <si>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</si>
  <si>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</si>
  <si>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</si>
  <si>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</si>
  <si>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</si>
  <si>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</si>
  <si>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</si>
  <si>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</si>
  <si>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</si>
  <si>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</si>
  <si>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</si>
  <si>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</si>
  <si>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</si>
  <si>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</si>
  <si>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</si>
  <si>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</si>
  <si>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</si>
  <si>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</si>
  <si>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</si>
  <si>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</si>
  <si>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</si>
  <si>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</si>
  <si>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</si>
  <si>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</si>
  <si>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</si>
  <si>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</si>
  <si>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</si>
  <si>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</si>
  <si>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</si>
  <si>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</si>
  <si>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</si>
  <si>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</si>
  <si>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</si>
  <si>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</si>
  <si>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</si>
  <si>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</si>
  <si>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</si>
  <si>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</si>
  <si>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</si>
  <si>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</si>
  <si>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</si>
  <si>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</si>
  <si>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</si>
  <si>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</si>
  <si>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</si>
  <si>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</si>
  <si>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</si>
  <si>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</si>
  <si>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</si>
  <si>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</si>
  <si>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</si>
  <si>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</si>
  <si>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</si>
  <si>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</si>
  <si>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</si>
  <si>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</si>
  <si>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</si>
  <si>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</si>
  <si>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</si>
  <si>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</si>
  <si>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</si>
  <si>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</si>
  <si>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</si>
  <si>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</si>
  <si>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</si>
  <si>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</si>
  <si>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</si>
  <si>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</si>
  <si>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</si>
  <si>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</si>
  <si>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</si>
  <si>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</si>
  <si>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</si>
  <si>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</si>
  <si>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</si>
  <si>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</si>
  <si>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</si>
  <si>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</si>
  <si>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</si>
  <si>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</si>
  <si>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</si>
  <si>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</si>
  <si>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</si>
  <si>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</si>
  <si>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</si>
  <si>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</si>
  <si>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</si>
  <si>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</si>
  <si>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</si>
  <si>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</si>
  <si>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</si>
  <si>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</si>
  <si>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</si>
  <si>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</si>
  <si>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</si>
  <si>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</si>
  <si>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</si>
  <si>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</si>
  <si>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</si>
  <si>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</si>
  <si>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</si>
  <si>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</si>
  <si>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</si>
  <si>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</si>
  <si>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</si>
  <si>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</si>
  <si>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</si>
  <si>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</si>
  <si>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</si>
  <si>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</si>
  <si>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</si>
  <si>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</si>
  <si>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</si>
  <si>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</si>
  <si>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</si>
  <si>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</si>
  <si>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</si>
  <si>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</si>
  <si>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</si>
  <si>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</si>
  <si>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</si>
  <si>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</si>
  <si>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</si>
  <si>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</si>
  <si>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</si>
  <si>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</si>
  <si>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</si>
  <si>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</si>
  <si>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</si>
  <si>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</si>
  <si>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</si>
  <si>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</si>
  <si>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</si>
  <si>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</si>
  <si>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</si>
  <si>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</si>
  <si>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</si>
  <si>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</si>
  <si>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</si>
  <si>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</si>
  <si>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</si>
  <si>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</si>
  <si>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</si>
  <si>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</si>
  <si>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</si>
  <si>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</si>
  <si>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</si>
  <si>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</si>
  <si>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</si>
  <si>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</si>
  <si>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</si>
  <si>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</si>
  <si>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</si>
  <si>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</si>
  <si>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</si>
  <si>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</si>
  <si>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</si>
  <si>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</si>
  <si>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</si>
  <si>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</si>
  <si>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</si>
  <si>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</si>
  <si>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</si>
  <si>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</si>
  <si>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</si>
  <si>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</si>
  <si>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</si>
  <si>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</si>
  <si>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</si>
  <si>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</si>
  <si>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</si>
  <si>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</si>
  <si>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</si>
  <si>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</si>
  <si>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</si>
  <si>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</si>
  <si>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</si>
  <si>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</si>
  <si>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</si>
  <si>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</si>
  <si>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</si>
  <si>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</si>
  <si>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</si>
  <si>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</si>
  <si>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</si>
  <si>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</si>
  <si>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</si>
  <si>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</si>
  <si>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</si>
  <si>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</si>
  <si>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</si>
  <si>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</si>
  <si>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</si>
  <si>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</si>
  <si>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</si>
  <si>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</si>
  <si>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</si>
  <si>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</si>
  <si>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</si>
  <si>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</si>
  <si>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</si>
  <si>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</si>
  <si>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</si>
  <si>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</si>
  <si>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</si>
  <si>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</si>
  <si>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</si>
  <si>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</si>
  <si>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</si>
  <si>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</si>
  <si>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</si>
  <si>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</si>
  <si>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</si>
  <si>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</si>
  <si>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</si>
  <si>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</si>
  <si>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</si>
  <si>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</si>
  <si>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</si>
  <si>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</si>
  <si>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</si>
  <si>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</si>
  <si>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</si>
  <si>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</si>
  <si>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</si>
  <si>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</si>
  <si>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</si>
  <si>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</si>
  <si>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</si>
  <si>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</si>
  <si>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</si>
  <si>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</si>
  <si>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</si>
  <si>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</si>
  <si>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</si>
  <si>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</si>
  <si>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</si>
  <si>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</si>
  <si>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</si>
  <si>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</si>
  <si>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</si>
  <si>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</si>
  <si>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</si>
  <si>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</si>
  <si>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</si>
  <si>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</si>
  <si>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</si>
  <si>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</si>
  <si>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</si>
  <si>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</si>
  <si>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</si>
  <si>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</si>
  <si>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</si>
  <si>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</si>
  <si>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</si>
  <si>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</si>
  <si>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</si>
  <si>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</si>
  <si>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</si>
  <si>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</si>
  <si>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</si>
  <si>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</si>
  <si>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</si>
  <si>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</si>
  <si>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</si>
  <si>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</si>
  <si>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</si>
  <si>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</si>
  <si>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</si>
  <si>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</si>
  <si>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</si>
  <si>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</si>
  <si>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</si>
  <si>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</si>
  <si>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</si>
  <si>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</si>
  <si>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</si>
  <si>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</si>
  <si>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</si>
  <si>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</si>
  <si>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</si>
  <si>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</si>
  <si>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</si>
  <si>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</si>
  <si>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</si>
  <si>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</si>
  <si>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</si>
  <si>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</si>
  <si>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</si>
  <si>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</si>
  <si>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</si>
  <si>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</si>
  <si>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</si>
  <si>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</si>
  <si>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</si>
  <si>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</si>
  <si>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</si>
  <si>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</si>
  <si>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</si>
  <si>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</si>
  <si>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</si>
  <si>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</si>
  <si>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</si>
  <si>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</si>
  <si>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</si>
  <si>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</si>
  <si>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</si>
  <si>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</si>
  <si>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</si>
  <si>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</si>
  <si>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</si>
  <si>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</si>
  <si>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</si>
  <si>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</si>
  <si>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</si>
  <si>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</si>
  <si>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</si>
  <si>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</si>
  <si>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</si>
  <si>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</si>
  <si>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</si>
  <si>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</si>
  <si>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</si>
  <si>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</si>
  <si>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</si>
  <si>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</si>
  <si>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</si>
  <si>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</si>
  <si>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</si>
  <si>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</si>
  <si>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</si>
  <si>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</si>
  <si>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</si>
  <si>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</si>
  <si>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</si>
  <si>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</si>
  <si>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</si>
  <si>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</si>
  <si>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</si>
  <si>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</si>
  <si>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</si>
  <si>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</si>
  <si>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</si>
  <si>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</si>
  <si>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</si>
  <si>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</si>
  <si>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</si>
  <si>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</si>
  <si>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</si>
  <si>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</si>
  <si>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</si>
  <si>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</si>
  <si>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</si>
  <si>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</si>
  <si>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</si>
  <si>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</si>
  <si>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</si>
  <si>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</si>
  <si>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</si>
  <si>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</si>
  <si>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</si>
  <si>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</si>
  <si>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</si>
  <si>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</si>
  <si>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</si>
  <si>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</si>
  <si>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</si>
  <si>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</si>
  <si>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</si>
  <si>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</si>
  <si>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</si>
  <si>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</si>
  <si>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</si>
  <si>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</si>
  <si>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</si>
  <si>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</si>
  <si>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</si>
  <si>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</si>
  <si>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</si>
  <si>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</si>
  <si>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</si>
  <si>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</si>
  <si>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</si>
  <si>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</si>
  <si>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</si>
  <si>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</si>
  <si>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</si>
  <si>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</si>
  <si>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</si>
  <si>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</si>
  <si>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</si>
  <si>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</si>
  <si>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</si>
  <si>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</si>
  <si>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</si>
  <si>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</si>
  <si>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</si>
  <si>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</si>
  <si>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</si>
  <si>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</si>
  <si>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</si>
  <si>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</si>
  <si>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</si>
  <si>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</si>
  <si>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</si>
  <si>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</si>
  <si>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</si>
  <si>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</si>
  <si>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</si>
  <si>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</si>
  <si>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</si>
  <si>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</si>
  <si>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</si>
  <si>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</si>
  <si>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</si>
  <si>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</si>
  <si>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</si>
  <si>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</si>
  <si>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</si>
  <si>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</si>
  <si>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</si>
  <si>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</si>
  <si>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</si>
  <si>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</si>
  <si>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</si>
  <si>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</si>
  <si>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</si>
  <si>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</si>
  <si>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</si>
  <si>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</si>
  <si>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</si>
  <si>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</si>
  <si>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</si>
  <si>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</si>
  <si>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</si>
  <si>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</si>
  <si>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</si>
  <si>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</si>
  <si>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</si>
  <si>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</si>
  <si>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</si>
  <si>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</si>
  <si>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</si>
  <si>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</si>
  <si>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</si>
  <si>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</si>
  <si>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</si>
  <si>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</si>
  <si>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</si>
  <si>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</si>
  <si>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</si>
  <si>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</si>
  <si>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</si>
  <si>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</si>
  <si>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</si>
  <si>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</si>
  <si>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</si>
  <si>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</si>
  <si>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</si>
  <si>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</si>
  <si>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</si>
  <si>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</si>
  <si>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</si>
  <si>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</si>
  <si>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</si>
  <si>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</si>
  <si>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</si>
  <si>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</si>
  <si>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</si>
  <si>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</si>
  <si>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</si>
  <si>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</si>
  <si>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</si>
  <si>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</si>
  <si>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</si>
  <si>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</si>
  <si>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</si>
  <si>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</si>
  <si>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</si>
  <si>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</si>
  <si>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</si>
  <si>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</si>
  <si>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</si>
  <si>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</si>
  <si>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</si>
  <si>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</si>
  <si>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</si>
  <si>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</si>
  <si>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</si>
  <si>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</si>
  <si>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</si>
  <si>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</si>
  <si>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</si>
  <si>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</si>
  <si>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</si>
  <si>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</si>
  <si>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</si>
  <si>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</si>
  <si>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</si>
  <si>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</si>
  <si>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</si>
  <si>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</si>
  <si>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</si>
  <si>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</si>
  <si>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</si>
  <si>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</si>
  <si>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</si>
  <si>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</si>
  <si>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</si>
  <si>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</si>
  <si>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</si>
  <si>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</si>
  <si>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</si>
  <si>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</si>
  <si>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</si>
  <si>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</si>
  <si>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</si>
  <si>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</si>
  <si>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</si>
  <si>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</si>
  <si>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</si>
  <si>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</si>
  <si>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</si>
  <si>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</si>
  <si>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</si>
  <si>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</si>
  <si>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</si>
  <si>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</si>
  <si>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</si>
  <si>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</si>
  <si>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</si>
  <si>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</si>
  <si>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</si>
  <si>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</si>
  <si>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</si>
  <si>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</si>
  <si>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</si>
  <si>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</si>
  <si>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</si>
  <si>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</si>
  <si>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</si>
  <si>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</si>
  <si>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</si>
  <si>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</si>
  <si>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</si>
  <si>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</si>
  <si>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</si>
  <si>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</si>
  <si>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</si>
  <si>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</si>
  <si>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</si>
  <si>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</si>
  <si>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</si>
  <si>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</si>
  <si>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</si>
  <si>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</si>
  <si>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</si>
  <si>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</si>
  <si>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</si>
  <si>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</si>
  <si>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</si>
  <si>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</si>
  <si>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</si>
  <si>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</si>
  <si>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</si>
  <si>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</si>
  <si>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</si>
  <si>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</si>
  <si>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</si>
  <si>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</si>
  <si>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</si>
  <si>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</si>
  <si>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</si>
  <si>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</si>
  <si>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</si>
  <si>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</si>
  <si>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</si>
  <si>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</si>
  <si>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</si>
  <si>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</si>
  <si>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</si>
  <si>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</si>
  <si>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</si>
  <si>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</si>
  <si>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</si>
  <si>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</si>
  <si>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</si>
  <si>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</si>
  <si>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</si>
  <si>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</si>
  <si>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</si>
  <si>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</si>
  <si>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</si>
  <si>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</si>
  <si>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</si>
  <si>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</si>
  <si>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</si>
  <si>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</si>
  <si>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</si>
  <si>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</si>
  <si>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</si>
  <si>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</si>
  <si>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</si>
  <si>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</si>
  <si>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</si>
  <si>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</si>
  <si>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</si>
  <si>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</si>
  <si>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</si>
  <si>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</si>
  <si>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</si>
  <si>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</si>
  <si>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</si>
  <si>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</si>
  <si>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</si>
  <si>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</si>
  <si>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</si>
  <si>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</si>
  <si>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</si>
  <si>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</si>
  <si>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</si>
  <si>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</si>
  <si>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</si>
  <si>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</si>
  <si>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</si>
  <si>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</si>
  <si>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</si>
  <si>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</si>
  <si>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</si>
  <si>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</si>
  <si>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</si>
  <si>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</si>
  <si>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</si>
  <si>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</si>
  <si>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</si>
  <si>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</si>
  <si>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</si>
  <si>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</si>
  <si>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</si>
  <si>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</si>
  <si>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</si>
  <si>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</si>
  <si>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</si>
  <si>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</si>
  <si>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</si>
  <si>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</si>
  <si>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</si>
  <si>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</si>
  <si>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</si>
  <si>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</si>
  <si>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</si>
  <si>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</si>
  <si>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</si>
  <si>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</si>
  <si>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</si>
  <si>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</si>
  <si>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</si>
  <si>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</si>
  <si>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</si>
  <si>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</si>
  <si>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</si>
  <si>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</si>
  <si>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</si>
  <si>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</si>
  <si>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</si>
  <si>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</si>
  <si>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</si>
  <si>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</si>
  <si>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</si>
  <si>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</si>
  <si>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</si>
  <si>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</si>
  <si>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</si>
  <si>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</si>
  <si>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</si>
  <si>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</si>
  <si>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</si>
  <si>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</si>
  <si>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</si>
  <si>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</si>
  <si>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</si>
  <si>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</si>
  <si>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</si>
  <si>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</si>
  <si>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</si>
  <si>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</si>
  <si>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</si>
  <si>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</si>
  <si>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</si>
  <si>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</si>
  <si>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</si>
  <si>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</si>
  <si>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</si>
  <si>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</si>
  <si>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</si>
  <si>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</si>
  <si>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</si>
  <si>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</si>
  <si>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</si>
  <si>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</si>
  <si>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</si>
  <si>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</si>
  <si>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</si>
  <si>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</si>
  <si>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</si>
  <si>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</si>
  <si>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</si>
  <si>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</si>
  <si>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</si>
  <si>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</si>
  <si>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</si>
  <si>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</si>
  <si>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</si>
  <si>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</si>
  <si>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</si>
  <si>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</si>
  <si>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</si>
  <si>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</si>
  <si>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</si>
  <si>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</si>
  <si>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</si>
  <si>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</si>
  <si>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</si>
  <si>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</si>
  <si>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</si>
  <si>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</si>
  <si>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</si>
  <si>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</si>
  <si>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</si>
  <si>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</si>
  <si>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</si>
  <si>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</si>
  <si>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</si>
  <si>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</si>
  <si>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</si>
  <si>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</si>
  <si>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</si>
  <si>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</si>
  <si>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</si>
  <si>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</si>
  <si>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</si>
  <si>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</si>
  <si>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</si>
  <si>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</si>
  <si>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</si>
  <si>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</si>
  <si>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</si>
  <si>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</si>
  <si>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</si>
  <si>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</si>
  <si>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</si>
  <si>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</si>
  <si>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</si>
  <si>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</si>
  <si>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</si>
  <si>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</si>
  <si>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</si>
  <si>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</si>
  <si>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</si>
  <si>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</si>
  <si>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</si>
  <si>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</si>
  <si>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</si>
  <si>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</si>
  <si>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</si>
  <si>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</si>
  <si>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</si>
  <si>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</si>
  <si>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</si>
  <si>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</si>
  <si>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</si>
  <si>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</si>
  <si>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</si>
  <si>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</si>
  <si>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</si>
  <si>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</si>
  <si>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</si>
  <si>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</si>
  <si>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</si>
  <si>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</si>
  <si>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</si>
  <si>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</si>
  <si>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</si>
  <si>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</si>
  <si>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</si>
  <si>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</si>
  <si>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</si>
  <si>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</si>
  <si>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</si>
  <si>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</si>
  <si>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</si>
  <si>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</si>
  <si>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</si>
  <si>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</si>
  <si>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</si>
  <si>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</si>
  <si>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</si>
  <si>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</si>
  <si>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</si>
  <si>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</si>
  <si>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</si>
  <si>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</si>
  <si>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</si>
  <si>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</si>
  <si>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</si>
  <si>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</si>
  <si>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</si>
  <si>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</si>
  <si>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</si>
  <si>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</si>
  <si>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</si>
  <si>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</si>
  <si>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</si>
  <si>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</si>
  <si>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</si>
  <si>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</si>
  <si>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</si>
  <si>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</si>
  <si>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</si>
  <si>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</si>
  <si>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</si>
  <si>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</si>
  <si>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</si>
  <si>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</si>
  <si>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</si>
  <si>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</si>
  <si>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</si>
  <si>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</si>
  <si>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</si>
  <si>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</si>
  <si>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</si>
  <si>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</si>
  <si>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</si>
  <si>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</si>
  <si>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</si>
  <si>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</si>
  <si>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</si>
  <si>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</si>
  <si>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</si>
  <si>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</si>
  <si>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</si>
  <si>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</si>
  <si>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</si>
  <si>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</si>
  <si>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</si>
  <si>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</si>
  <si>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</si>
  <si>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</si>
  <si>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</si>
  <si>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</si>
  <si>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</si>
  <si>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</si>
  <si>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</si>
  <si>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</si>
  <si>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</si>
  <si>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</si>
  <si>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</si>
  <si>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</si>
  <si>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</si>
  <si>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</si>
  <si>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</si>
  <si>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</si>
  <si>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</si>
  <si>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</si>
  <si>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</si>
  <si>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</si>
  <si>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</si>
  <si>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</si>
  <si>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</si>
  <si>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</si>
  <si>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</si>
  <si>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</si>
  <si>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</si>
  <si>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</si>
  <si>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</si>
  <si>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</si>
  <si>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</si>
  <si>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</si>
  <si>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</si>
  <si>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</si>
  <si>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</si>
  <si>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</si>
  <si>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</si>
  <si>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</si>
  <si>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</si>
  <si>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</si>
  <si>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</si>
  <si>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</si>
  <si>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</si>
  <si>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</si>
  <si>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</si>
  <si>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</si>
  <si>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</si>
  <si>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</si>
  <si>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</si>
  <si>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</si>
  <si>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</si>
  <si>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</si>
  <si>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</si>
  <si>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</si>
  <si>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</si>
  <si>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</si>
  <si>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</si>
  <si>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</si>
  <si>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</si>
  <si>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</si>
  <si>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</si>
  <si>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</si>
  <si>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</si>
  <si>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</si>
  <si>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</si>
  <si>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</si>
  <si>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</si>
  <si>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</si>
  <si>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</si>
  <si>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</si>
  <si>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</si>
  <si>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</si>
  <si>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</si>
  <si>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</si>
  <si>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</si>
  <si>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</si>
  <si>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</si>
  <si>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</si>
  <si>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</si>
  <si>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</si>
  <si>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</si>
  <si>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</si>
  <si>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</si>
  <si>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</si>
  <si>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</si>
  <si>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</si>
  <si>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</si>
  <si>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</si>
  <si>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</si>
  <si>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</si>
  <si>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</si>
  <si>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</si>
  <si>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</si>
  <si>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</si>
  <si>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</si>
  <si>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</si>
  <si>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</si>
  <si>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</si>
  <si>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</si>
  <si>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</si>
  <si>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</si>
  <si>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</si>
  <si>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</si>
  <si>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</si>
  <si>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</si>
  <si>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</si>
  <si>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</si>
  <si>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</si>
  <si>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</si>
  <si>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</si>
  <si>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</si>
  <si>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</si>
  <si>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</si>
  <si>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</si>
  <si>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</si>
  <si>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</si>
  <si>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</si>
  <si>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</si>
  <si>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</si>
  <si>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</si>
  <si>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</si>
  <si>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</si>
  <si>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</si>
  <si>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</si>
  <si>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</si>
  <si>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</si>
  <si>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</si>
  <si>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</si>
  <si>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</si>
  <si>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</si>
  <si>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</si>
  <si>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</si>
  <si>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</si>
  <si>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</si>
  <si>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</si>
  <si>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</si>
  <si>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</si>
  <si>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</si>
  <si>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</si>
  <si>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</si>
  <si>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</si>
  <si>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</si>
  <si>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</si>
  <si>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</si>
  <si>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</si>
  <si>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</si>
  <si>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</si>
  <si>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</si>
  <si>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</si>
  <si>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</si>
  <si>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</si>
  <si>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</si>
  <si>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</si>
  <si>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</si>
  <si>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</si>
  <si>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</si>
  <si>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</si>
  <si>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</si>
  <si>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</si>
  <si>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</si>
  <si>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</si>
  <si>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</si>
  <si>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</si>
  <si>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</si>
  <si>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</si>
  <si>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</si>
  <si>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</si>
  <si>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</si>
  <si>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</si>
  <si>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</si>
  <si>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</si>
  <si>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</si>
  <si>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</si>
  <si>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</si>
  <si>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</si>
  <si>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</si>
  <si>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</si>
  <si>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</si>
  <si>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</si>
  <si>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</si>
  <si>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</si>
  <si>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</si>
  <si>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</si>
  <si>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</si>
  <si>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</si>
  <si>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</si>
  <si>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</si>
  <si>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</si>
  <si>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</si>
  <si>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</si>
  <si>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</si>
  <si>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</si>
  <si>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</si>
  <si>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</si>
  <si>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</si>
  <si>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</si>
  <si>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</si>
  <si>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</si>
  <si>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</si>
  <si>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</si>
  <si>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</si>
  <si>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</si>
  <si>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</si>
  <si>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</si>
  <si>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</si>
  <si>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</si>
  <si>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</si>
  <si>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</si>
  <si>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</si>
  <si>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</si>
  <si>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</si>
  <si>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</si>
  <si>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</si>
  <si>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</si>
  <si>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</si>
  <si>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</si>
  <si>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</si>
  <si>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</si>
  <si>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</si>
  <si>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</si>
  <si>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</si>
  <si>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</si>
  <si>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</si>
  <si>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</si>
  <si>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</si>
  <si>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</si>
  <si>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</si>
  <si>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</si>
  <si>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</si>
  <si>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</si>
  <si>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</si>
  <si>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</si>
  <si>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</si>
  <si>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</si>
  <si>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</si>
  <si>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</si>
  <si>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</si>
  <si>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</si>
  <si>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</si>
  <si>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</si>
  <si>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</si>
  <si>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</si>
  <si>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</si>
  <si>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</si>
  <si>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</si>
  <si>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</si>
  <si>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</si>
  <si>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</si>
  <si>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</si>
  <si>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</si>
  <si>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</si>
  <si>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</si>
  <si>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</si>
  <si>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</si>
  <si>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</si>
  <si>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</si>
  <si>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</si>
  <si>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</si>
  <si>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</si>
  <si>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</si>
  <si>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</si>
  <si>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</si>
  <si>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</si>
  <si>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</si>
  <si>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</si>
  <si>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</si>
  <si>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</si>
  <si>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</si>
  <si>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</si>
  <si>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</si>
  <si>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</si>
  <si>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</si>
  <si>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</si>
  <si>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</si>
  <si>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</si>
  <si>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</si>
  <si>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</si>
  <si>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</si>
  <si>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</si>
  <si>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</si>
  <si>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</si>
  <si>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</si>
  <si>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</si>
  <si>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</si>
  <si>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</si>
  <si>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</si>
  <si>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</si>
  <si>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</si>
  <si>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</si>
  <si>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</si>
  <si>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</si>
  <si>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</si>
  <si>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</si>
  <si>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</si>
  <si>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</si>
  <si>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</si>
  <si>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</si>
  <si>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</si>
  <si>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</si>
  <si>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</si>
  <si>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</si>
  <si>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</si>
  <si>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</si>
  <si>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</si>
  <si>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</si>
  <si>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</si>
  <si>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</si>
  <si>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</si>
  <si>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</si>
  <si>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</si>
  <si>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</si>
  <si>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</si>
  <si>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</si>
  <si>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</si>
  <si>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</si>
  <si>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</si>
  <si>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</si>
  <si>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</si>
  <si>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</si>
  <si>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</si>
  <si>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</si>
  <si>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</si>
  <si>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</si>
  <si>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</si>
  <si>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</si>
  <si>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</si>
  <si>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</si>
  <si>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</si>
  <si>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</si>
  <si>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</si>
  <si>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</si>
  <si>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</si>
  <si>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</si>
  <si>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</si>
  <si>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</si>
  <si>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</si>
  <si>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</si>
  <si>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</si>
  <si>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</si>
  <si>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</si>
  <si>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</si>
  <si>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</si>
  <si>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</si>
  <si>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</si>
  <si>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</si>
  <si>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</si>
  <si>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</si>
  <si>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</si>
  <si>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</si>
  <si>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</si>
  <si>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</si>
  <si>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</si>
  <si>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</si>
  <si>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</si>
  <si>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</si>
  <si>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</si>
  <si>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</si>
  <si>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</si>
  <si>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</si>
  <si>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</si>
  <si>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</si>
  <si>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</si>
  <si>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</si>
  <si>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</si>
  <si>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</si>
  <si>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</si>
  <si>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</si>
  <si>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</si>
  <si>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</si>
  <si>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</si>
  <si>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</si>
  <si>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</si>
  <si>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</si>
  <si>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</si>
  <si>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</si>
  <si>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</si>
  <si>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</si>
  <si>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</si>
  <si>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</si>
  <si>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</si>
  <si>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</si>
  <si>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</si>
  <si>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</si>
  <si>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</si>
  <si>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</si>
  <si>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</si>
  <si>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</si>
  <si>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</si>
  <si>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</si>
  <si>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</si>
  <si>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</si>
  <si>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</si>
  <si>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</si>
  <si>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</si>
  <si>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</si>
  <si>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</si>
  <si>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</si>
  <si>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</si>
  <si>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</si>
  <si>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</si>
  <si>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</si>
  <si>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</si>
  <si>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</si>
  <si>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</si>
  <si>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</si>
  <si>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</si>
  <si>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</si>
  <si>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</si>
  <si>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</si>
  <si>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</si>
  <si>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</si>
  <si>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</si>
  <si>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</si>
  <si>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</si>
  <si>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</si>
  <si>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</si>
  <si>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</si>
  <si>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</si>
  <si>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</si>
  <si>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</si>
  <si>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</si>
  <si>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</si>
  <si>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</si>
  <si>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</si>
  <si>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</si>
  <si>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</si>
  <si>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</si>
  <si>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</si>
  <si>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</si>
  <si>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</si>
  <si>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</si>
  <si>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</si>
  <si>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</si>
  <si>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</si>
  <si>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</si>
  <si>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</si>
  <si>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</si>
  <si>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</si>
  <si>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</si>
  <si>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</si>
  <si>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</si>
  <si>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</si>
  <si>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</si>
  <si>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</si>
  <si>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</si>
  <si>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</si>
  <si>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</si>
  <si>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</si>
  <si>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</si>
  <si>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</si>
  <si>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</si>
  <si>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</si>
  <si>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</si>
  <si>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</si>
  <si>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</si>
  <si>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</si>
  <si>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</si>
  <si>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</si>
  <si>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</si>
  <si>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</si>
  <si>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</si>
  <si>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</si>
  <si>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</si>
  <si>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</si>
  <si>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</si>
  <si>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</si>
  <si>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</si>
  <si>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</si>
  <si>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</si>
  <si>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</si>
  <si>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</si>
  <si>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</si>
  <si>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</si>
  <si>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</si>
  <si>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</si>
  <si>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</si>
  <si>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</si>
  <si>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</si>
  <si>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</si>
  <si>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</si>
  <si>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</si>
  <si>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</si>
  <si>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</si>
  <si>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</si>
  <si>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</si>
  <si>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</si>
  <si>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</si>
  <si>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</si>
  <si>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</si>
  <si>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</si>
  <si>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</si>
  <si>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</si>
  <si>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</si>
  <si>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</si>
  <si>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</si>
  <si>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</si>
  <si>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</si>
  <si>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</si>
  <si>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</si>
  <si>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</si>
  <si>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</si>
  <si>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</si>
  <si>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</si>
  <si>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</si>
  <si>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</si>
  <si>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</si>
  <si>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</si>
  <si>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</si>
  <si>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</si>
  <si>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</si>
  <si>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</si>
  <si>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</si>
  <si>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</si>
  <si>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</si>
  <si>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</si>
  <si>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</si>
  <si>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</si>
  <si>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</si>
  <si>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</si>
  <si>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</si>
  <si>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</si>
  <si>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</si>
  <si>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</si>
  <si>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</si>
  <si>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</si>
  <si>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</si>
  <si>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</si>
  <si>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</si>
  <si>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</si>
  <si>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</si>
  <si>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</si>
  <si>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</si>
  <si>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</si>
  <si>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</si>
  <si>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</si>
  <si>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</si>
  <si>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</si>
  <si>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</si>
  <si>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</si>
  <si>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</si>
  <si>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</si>
  <si>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</si>
  <si>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</si>
  <si>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</si>
  <si>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</si>
  <si>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</si>
  <si>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</si>
  <si>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</si>
  <si>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</si>
  <si>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</si>
  <si>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</si>
  <si>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</si>
  <si>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</si>
  <si>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</si>
  <si>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</si>
  <si>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</si>
  <si>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</si>
  <si>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</si>
  <si>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</si>
  <si>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</si>
  <si>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</si>
  <si>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</si>
  <si>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</si>
  <si>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</si>
  <si>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</si>
  <si>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</si>
  <si>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</si>
  <si>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</si>
  <si>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</si>
  <si>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</si>
  <si>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</si>
  <si>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</si>
  <si>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</si>
  <si>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</si>
  <si>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</si>
  <si>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</si>
  <si>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</si>
  <si>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</si>
  <si>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</si>
  <si>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</si>
  <si>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</si>
  <si>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</si>
  <si>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</si>
  <si>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</si>
  <si>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</si>
  <si>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</si>
  <si>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</si>
  <si>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</si>
  <si>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</si>
  <si>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</si>
  <si>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</si>
  <si>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</si>
  <si>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</si>
  <si>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</si>
  <si>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</si>
  <si>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</si>
  <si>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</si>
  <si>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</si>
  <si>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</si>
  <si>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</si>
  <si>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</si>
  <si>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</si>
  <si>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</si>
  <si>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</si>
  <si>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</si>
  <si>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</si>
  <si>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</si>
  <si>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</si>
  <si>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</si>
  <si>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</si>
  <si>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</si>
  <si>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</si>
  <si>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</si>
  <si>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</si>
  <si>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</si>
  <si>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</si>
  <si>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</si>
  <si>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</si>
  <si>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</si>
  <si>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</si>
  <si>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</si>
  <si>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</si>
  <si>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</si>
  <si>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</si>
  <si>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</si>
  <si>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</si>
  <si>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</si>
  <si>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</si>
  <si>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</si>
  <si>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</si>
  <si>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</si>
  <si>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</si>
  <si>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</si>
  <si>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</si>
  <si>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</si>
  <si>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</si>
  <si>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</si>
  <si>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</si>
  <si>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</si>
  <si>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</si>
  <si>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</si>
  <si>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</si>
  <si>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</si>
  <si>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</si>
  <si>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</si>
  <si>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</si>
  <si>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</si>
  <si>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</si>
  <si>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</si>
  <si>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</si>
  <si>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</si>
  <si>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</si>
  <si>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</si>
  <si>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</si>
  <si>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</si>
  <si>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</si>
  <si>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</si>
  <si>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</si>
  <si>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</si>
  <si>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</si>
  <si>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</si>
  <si>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</si>
  <si>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</si>
  <si>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</si>
  <si>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</si>
  <si>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</si>
  <si>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</si>
  <si>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</si>
  <si>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</si>
  <si>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</si>
  <si>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</si>
  <si>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</si>
  <si>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</si>
  <si>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</si>
  <si>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</si>
  <si>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</si>
  <si>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</si>
  <si>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</si>
  <si>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</si>
  <si>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</si>
  <si>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</si>
  <si>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</si>
  <si>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</si>
  <si>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</si>
  <si>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</si>
  <si>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</si>
  <si>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</si>
  <si>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</si>
  <si>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</si>
  <si>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</si>
  <si>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</si>
  <si>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</si>
  <si>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</si>
  <si>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</si>
  <si>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</si>
  <si>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</si>
  <si>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</si>
  <si>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</si>
  <si>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</si>
  <si>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</si>
  <si>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</si>
  <si>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</si>
  <si>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</si>
  <si>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</si>
  <si>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</si>
  <si>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</si>
  <si>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</si>
  <si>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</si>
  <si>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</si>
  <si>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</si>
  <si>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</si>
  <si>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</si>
  <si>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</si>
  <si>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</si>
  <si>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</si>
  <si>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</si>
  <si>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</si>
  <si>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</si>
  <si>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</si>
  <si>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</si>
  <si>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</si>
  <si>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</si>
  <si>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</si>
  <si>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</si>
  <si>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</si>
  <si>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</si>
  <si>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</si>
  <si>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</si>
  <si>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</si>
  <si>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</si>
  <si>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</si>
  <si>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</si>
  <si>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</si>
  <si>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</si>
  <si>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</si>
  <si>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</si>
  <si>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</si>
  <si>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</si>
  <si>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</si>
  <si>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</si>
  <si>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</si>
  <si>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</si>
  <si>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</si>
  <si>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</si>
  <si>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</si>
  <si>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</si>
  <si>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</si>
  <si>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</si>
  <si>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</si>
  <si>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</si>
  <si>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</si>
  <si>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</si>
  <si>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</si>
  <si>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</si>
  <si>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</si>
  <si>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</si>
  <si>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</si>
  <si>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</si>
  <si>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</si>
  <si>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</si>
  <si>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</si>
  <si>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</si>
  <si>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</si>
  <si>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</si>
  <si>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</si>
  <si>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</si>
  <si>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</si>
  <si>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</si>
  <si>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</si>
  <si>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</si>
  <si>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</si>
  <si>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</si>
  <si>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</si>
  <si>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</si>
  <si>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</si>
  <si>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</si>
  <si>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</si>
  <si>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</si>
  <si>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</si>
  <si>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</si>
  <si>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</si>
  <si>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</si>
  <si>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</si>
  <si>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</si>
  <si>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</si>
  <si>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</si>
  <si>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</si>
  <si>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</si>
  <si>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</si>
  <si>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</si>
  <si>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</si>
  <si>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</si>
  <si>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</si>
  <si>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</si>
  <si>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</si>
  <si>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</si>
  <si>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</si>
  <si>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</si>
  <si>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</si>
  <si>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</si>
  <si>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</si>
  <si>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</si>
  <si>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</si>
  <si>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</si>
  <si>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</si>
  <si>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</si>
  <si>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</si>
  <si>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</si>
  <si>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</si>
  <si>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</si>
  <si>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</si>
  <si>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</si>
  <si>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</si>
  <si>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</si>
  <si>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</si>
  <si>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</si>
  <si>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</si>
  <si>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</si>
  <si>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</si>
  <si>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</si>
  <si>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</si>
  <si>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</si>
  <si>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</si>
  <si>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</si>
  <si>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</si>
  <si>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</si>
  <si>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</si>
  <si>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</si>
  <si>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</si>
  <si>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</si>
  <si>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</si>
  <si>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</si>
  <si>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</si>
  <si>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</si>
  <si>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</si>
  <si>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</si>
  <si>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</si>
  <si>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</si>
  <si>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</si>
  <si>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</si>
  <si>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</si>
  <si>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</si>
  <si>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</si>
  <si>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</si>
  <si>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</si>
  <si>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</si>
  <si>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</si>
  <si>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</si>
  <si>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</si>
  <si>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</si>
  <si>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</si>
  <si>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</si>
  <si>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</si>
  <si>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</si>
  <si>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</si>
  <si>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</si>
  <si>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</si>
  <si>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</si>
  <si>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</si>
  <si>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</si>
  <si>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</si>
  <si>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</si>
  <si>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</si>
  <si>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</si>
  <si>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</si>
  <si>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</si>
  <si>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</si>
  <si>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</si>
  <si>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</si>
  <si>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</si>
  <si>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</si>
  <si>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</si>
  <si>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</si>
  <si>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</si>
  <si>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</si>
  <si>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</si>
  <si>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</si>
  <si>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</si>
  <si>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</si>
  <si>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</si>
  <si>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</si>
  <si>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</si>
  <si>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</si>
  <si>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</si>
  <si>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</si>
  <si>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</si>
  <si>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</si>
  <si>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</si>
  <si>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</si>
  <si>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</si>
  <si>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</si>
  <si>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</si>
  <si>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</si>
  <si>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</si>
  <si>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Bajina Bašta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</si>
</sst>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345</c:v>
                </c:pt>
                <c:pt idx="1">
                  <c:v>617</c:v>
                </c:pt>
                <c:pt idx="2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345</c:v>
                </c:pt>
                <c:pt idx="1">
                  <c:v>565</c:v>
                </c:pt>
                <c:pt idx="2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532928"/>
        <c:axId val="203534720"/>
      </c:barChart>
      <c:catAx>
        <c:axId val="20353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34720"/>
        <c:crosses val="autoZero"/>
        <c:auto val="1"/>
        <c:lblAlgn val="ctr"/>
        <c:lblOffset val="100"/>
        <c:noMultiLvlLbl val="0"/>
      </c:catAx>
      <c:valAx>
        <c:axId val="20353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32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152</c:v>
                </c:pt>
                <c:pt idx="1">
                  <c:v>135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6268672"/>
        <c:axId val="206296576"/>
      </c:barChart>
      <c:catAx>
        <c:axId val="20626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296576"/>
        <c:crosses val="autoZero"/>
        <c:auto val="1"/>
        <c:lblAlgn val="ctr"/>
        <c:lblOffset val="100"/>
        <c:noMultiLvlLbl val="0"/>
      </c:catAx>
      <c:valAx>
        <c:axId val="20629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268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18</c:v>
                </c:pt>
                <c:pt idx="1">
                  <c:v>20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6763136"/>
        <c:axId val="206765440"/>
      </c:barChart>
      <c:catAx>
        <c:axId val="206763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765440"/>
        <c:crosses val="autoZero"/>
        <c:auto val="1"/>
        <c:lblAlgn val="ctr"/>
        <c:lblOffset val="100"/>
        <c:noMultiLvlLbl val="0"/>
      </c:catAx>
      <c:valAx>
        <c:axId val="2067654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763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21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6987648"/>
        <c:axId val="206989184"/>
      </c:barChart>
      <c:catAx>
        <c:axId val="20698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989184"/>
        <c:crosses val="autoZero"/>
        <c:auto val="1"/>
        <c:lblAlgn val="ctr"/>
        <c:lblOffset val="100"/>
        <c:noMultiLvlLbl val="0"/>
      </c:catAx>
      <c:valAx>
        <c:axId val="2069891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987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7396</c:v>
                </c:pt>
                <c:pt idx="1">
                  <c:v>7097</c:v>
                </c:pt>
                <c:pt idx="2">
                  <c:v>6934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7089024"/>
        <c:axId val="207225984"/>
      </c:barChart>
      <c:catAx>
        <c:axId val="20708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225984"/>
        <c:crosses val="autoZero"/>
        <c:auto val="1"/>
        <c:lblAlgn val="ctr"/>
        <c:lblOffset val="100"/>
        <c:noMultiLvlLbl val="0"/>
      </c:catAx>
      <c:valAx>
        <c:axId val="20722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08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15.84301093498347</c:v>
                </c:pt>
                <c:pt idx="1">
                  <c:v>59.527846062558275</c:v>
                </c:pt>
                <c:pt idx="2">
                  <c:v>24.62914300245825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7389440"/>
        <c:axId val="207605760"/>
      </c:barChart>
      <c:catAx>
        <c:axId val="20738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605760"/>
        <c:crosses val="autoZero"/>
        <c:auto val="1"/>
        <c:lblAlgn val="ctr"/>
        <c:lblOffset val="100"/>
        <c:noMultiLvlLbl val="0"/>
      </c:catAx>
      <c:valAx>
        <c:axId val="20760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7389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12309120"/>
        <c:axId val="212310656"/>
      </c:barChart>
      <c:catAx>
        <c:axId val="21230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2310656"/>
        <c:crosses val="autoZero"/>
        <c:auto val="1"/>
        <c:lblAlgn val="ctr"/>
        <c:lblOffset val="100"/>
        <c:noMultiLvlLbl val="0"/>
      </c:catAx>
      <c:valAx>
        <c:axId val="2123106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1230912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94.5</c:v>
                </c:pt>
                <c:pt idx="1">
                  <c:v>88.2</c:v>
                </c:pt>
                <c:pt idx="2">
                  <c:v>97.1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100</c:v>
                </c:pt>
                <c:pt idx="1">
                  <c:v>96.3</c:v>
                </c:pt>
                <c:pt idx="2">
                  <c:v>95.5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2744448"/>
        <c:axId val="212893696"/>
      </c:barChart>
      <c:catAx>
        <c:axId val="21274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2893696"/>
        <c:crosses val="autoZero"/>
        <c:auto val="1"/>
        <c:lblAlgn val="ctr"/>
        <c:lblOffset val="100"/>
        <c:noMultiLvlLbl val="0"/>
      </c:catAx>
      <c:valAx>
        <c:axId val="212893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27444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739</c:v>
                </c:pt>
                <c:pt idx="1">
                  <c:v>659</c:v>
                </c:pt>
                <c:pt idx="2">
                  <c:v>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3007360"/>
        <c:axId val="213025536"/>
      </c:barChart>
      <c:catAx>
        <c:axId val="21300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025536"/>
        <c:crosses val="autoZero"/>
        <c:auto val="1"/>
        <c:lblAlgn val="ctr"/>
        <c:lblOffset val="100"/>
        <c:noMultiLvlLbl val="0"/>
      </c:catAx>
      <c:valAx>
        <c:axId val="21302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007360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9</c:v>
                </c:pt>
                <c:pt idx="1">
                  <c:v>7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</c:v>
                </c:pt>
                <c:pt idx="1">
                  <c:v>11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311872"/>
        <c:axId val="213313792"/>
      </c:barChart>
      <c:catAx>
        <c:axId val="21331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313792"/>
        <c:crosses val="autoZero"/>
        <c:auto val="1"/>
        <c:lblAlgn val="ctr"/>
        <c:lblOffset val="100"/>
        <c:noMultiLvlLbl val="0"/>
      </c:catAx>
      <c:valAx>
        <c:axId val="21331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311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53</c:v>
                </c:pt>
                <c:pt idx="1">
                  <c:v>127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40</c:v>
                </c:pt>
                <c:pt idx="1">
                  <c:v>26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891456"/>
        <c:axId val="203893376"/>
      </c:barChart>
      <c:catAx>
        <c:axId val="20389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893376"/>
        <c:crosses val="autoZero"/>
        <c:auto val="1"/>
        <c:lblAlgn val="ctr"/>
        <c:lblOffset val="100"/>
        <c:noMultiLvlLbl val="0"/>
      </c:catAx>
      <c:valAx>
        <c:axId val="20389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891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174</c:v>
                </c:pt>
                <c:pt idx="1">
                  <c:v>190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258</c:v>
                </c:pt>
                <c:pt idx="1">
                  <c:v>276</c:v>
                </c:pt>
                <c:pt idx="2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548416"/>
        <c:axId val="213682432"/>
      </c:barChart>
      <c:catAx>
        <c:axId val="2135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682432"/>
        <c:crosses val="autoZero"/>
        <c:auto val="1"/>
        <c:lblAlgn val="ctr"/>
        <c:lblOffset val="100"/>
        <c:noMultiLvlLbl val="0"/>
      </c:catAx>
      <c:valAx>
        <c:axId val="21368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548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1.9666016783928117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2.0725608205475967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2.1276595744680851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2.4116300754429094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2.0937526489785538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2.2590489107400189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2.4836822921081634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2.8905653979825381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2.9710943460201746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3.4118843773840806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3.3483088920912096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3.9755870136475377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4.1112147156056631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4.5053827244214633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3.8526744087479865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2.2463338136814444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1.5639569382046283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1.1443587352716793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497536"/>
        <c:axId val="214573056"/>
      </c:barChart>
      <c:catAx>
        <c:axId val="2144975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14573056"/>
        <c:crosses val="autoZero"/>
        <c:auto val="1"/>
        <c:lblAlgn val="ctr"/>
        <c:lblOffset val="100"/>
        <c:noMultiLvlLbl val="0"/>
      </c:catAx>
      <c:valAx>
        <c:axId val="2145730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144975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2.0810375519199797</c:v>
                </c:pt>
                <c:pt idx="1">
                  <c:v>2.1573281342714248</c:v>
                </c:pt>
                <c:pt idx="2">
                  <c:v>2.3946766126981438</c:v>
                </c:pt>
                <c:pt idx="3">
                  <c:v>2.6913622107315418</c:v>
                </c:pt>
                <c:pt idx="4">
                  <c:v>2.5557345087734169</c:v>
                </c:pt>
                <c:pt idx="5">
                  <c:v>2.496397389166737</c:v>
                </c:pt>
                <c:pt idx="6">
                  <c:v>2.8015597185725185</c:v>
                </c:pt>
                <c:pt idx="7">
                  <c:v>3.1236755107230652</c:v>
                </c:pt>
                <c:pt idx="8">
                  <c:v>3.3991692803255065</c:v>
                </c:pt>
                <c:pt idx="9">
                  <c:v>3.7763838263965415</c:v>
                </c:pt>
                <c:pt idx="10">
                  <c:v>3.6916165126727138</c:v>
                </c:pt>
                <c:pt idx="11">
                  <c:v>3.8950580656099008</c:v>
                </c:pt>
                <c:pt idx="12">
                  <c:v>4.1832669322709162</c:v>
                </c:pt>
                <c:pt idx="13">
                  <c:v>4.1408832754090028</c:v>
                </c:pt>
                <c:pt idx="14">
                  <c:v>3.4627447656183774</c:v>
                </c:pt>
                <c:pt idx="15">
                  <c:v>1.7843519538865811</c:v>
                </c:pt>
                <c:pt idx="16">
                  <c:v>1.2376027803678902</c:v>
                </c:pt>
                <c:pt idx="17">
                  <c:v>0.69085360684919894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816256"/>
        <c:axId val="214824064"/>
      </c:barChart>
      <c:catAx>
        <c:axId val="2148162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14824064"/>
        <c:crosses val="autoZero"/>
        <c:auto val="1"/>
        <c:lblAlgn val="ctr"/>
        <c:lblOffset val="100"/>
        <c:noMultiLvlLbl val="0"/>
      </c:catAx>
      <c:valAx>
        <c:axId val="2148240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8162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0.13737611618094397</c:v>
                </c:pt>
                <c:pt idx="1">
                  <c:v>0.21225277375783888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2.1685801197134724</c:v>
                </c:pt>
                <c:pt idx="1">
                  <c:v>0.4438012542209358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15.160435678539889</c:v>
                </c:pt>
                <c:pt idx="1">
                  <c:v>7.6796912686927161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22.912373663036011</c:v>
                </c:pt>
                <c:pt idx="1">
                  <c:v>21.99710564399421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45.392993818074771</c:v>
                </c:pt>
                <c:pt idx="1">
                  <c:v>57.240713941148094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4.464723775880679</c:v>
                </c:pt>
                <c:pt idx="1">
                  <c:v>4.4958996623251331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9.7635168285742324</c:v>
                </c:pt>
                <c:pt idx="1">
                  <c:v>7.9305354558610706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5537536"/>
        <c:axId val="215539072"/>
      </c:barChart>
      <c:catAx>
        <c:axId val="215537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539072"/>
        <c:crosses val="autoZero"/>
        <c:auto val="1"/>
        <c:lblAlgn val="ctr"/>
        <c:lblOffset val="100"/>
        <c:noMultiLvlLbl val="0"/>
      </c:catAx>
      <c:valAx>
        <c:axId val="215539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5375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36.77754881758414</c:v>
                </c:pt>
                <c:pt idx="1">
                  <c:v>32.040520984081041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28.67235796290845</c:v>
                </c:pt>
                <c:pt idx="1">
                  <c:v>36.131210805595757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34.334216465508781</c:v>
                </c:pt>
                <c:pt idx="1">
                  <c:v>31.577424023154848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0.21587675399862624</c:v>
                </c:pt>
                <c:pt idx="1">
                  <c:v>0.25084418716835505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6702976"/>
        <c:axId val="216704512"/>
      </c:barChart>
      <c:catAx>
        <c:axId val="216702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6704512"/>
        <c:crosses val="autoZero"/>
        <c:auto val="1"/>
        <c:lblAlgn val="ctr"/>
        <c:lblOffset val="100"/>
        <c:noMultiLvlLbl val="0"/>
      </c:catAx>
      <c:valAx>
        <c:axId val="216704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67029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9</c:v>
                </c:pt>
                <c:pt idx="5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16901120"/>
        <c:axId val="216990848"/>
      </c:barChart>
      <c:catAx>
        <c:axId val="21690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990848"/>
        <c:crosses val="autoZero"/>
        <c:auto val="1"/>
        <c:lblAlgn val="ctr"/>
        <c:lblOffset val="100"/>
        <c:noMultiLvlLbl val="0"/>
      </c:catAx>
      <c:valAx>
        <c:axId val="2169908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901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1.43</c:v>
                </c:pt>
                <c:pt idx="1">
                  <c:v>0.28999999999999998</c:v>
                </c:pt>
                <c:pt idx="3">
                  <c:v>0.25</c:v>
                </c:pt>
                <c:pt idx="4">
                  <c:v>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17161088"/>
        <c:axId val="217238144"/>
      </c:barChart>
      <c:catAx>
        <c:axId val="217161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7238144"/>
        <c:crosses val="autoZero"/>
        <c:auto val="1"/>
        <c:lblAlgn val="ctr"/>
        <c:lblOffset val="100"/>
        <c:noMultiLvlLbl val="0"/>
      </c:catAx>
      <c:valAx>
        <c:axId val="2172381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71610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64.213496355513755</c:v>
                </c:pt>
                <c:pt idx="2">
                  <c:v>16.279531467143141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35.786503644486245</c:v>
                </c:pt>
                <c:pt idx="2">
                  <c:v>83.720468532856856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7474560"/>
        <c:axId val="217476096"/>
      </c:barChart>
      <c:catAx>
        <c:axId val="217474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7476096"/>
        <c:crosses val="autoZero"/>
        <c:auto val="1"/>
        <c:lblAlgn val="ctr"/>
        <c:lblOffset val="100"/>
        <c:noMultiLvlLbl val="0"/>
      </c:catAx>
      <c:valAx>
        <c:axId val="2174760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74745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5.5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7846528"/>
        <c:axId val="217848064"/>
      </c:barChart>
      <c:catAx>
        <c:axId val="21784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848064"/>
        <c:crosses val="autoZero"/>
        <c:auto val="1"/>
        <c:lblAlgn val="ctr"/>
        <c:lblOffset val="100"/>
        <c:noMultiLvlLbl val="0"/>
      </c:catAx>
      <c:valAx>
        <c:axId val="21784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78465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82</c:v>
                </c:pt>
                <c:pt idx="1">
                  <c:v>94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92</c:v>
                </c:pt>
                <c:pt idx="1">
                  <c:v>86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8028288"/>
        <c:axId val="218043136"/>
      </c:barChart>
      <c:catAx>
        <c:axId val="21802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8043136"/>
        <c:crosses val="autoZero"/>
        <c:auto val="1"/>
        <c:lblAlgn val="ctr"/>
        <c:lblOffset val="100"/>
        <c:noMultiLvlLbl val="0"/>
      </c:catAx>
      <c:valAx>
        <c:axId val="218043136"/>
        <c:scaling>
          <c:orientation val="minMax"/>
          <c:max val="3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18028288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948</c:v>
                </c:pt>
                <c:pt idx="1">
                  <c:v>864</c:v>
                </c:pt>
                <c:pt idx="2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710</c:v>
                </c:pt>
                <c:pt idx="1">
                  <c:v>603</c:v>
                </c:pt>
                <c:pt idx="2">
                  <c:v>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012544"/>
        <c:axId val="204022528"/>
      </c:barChart>
      <c:catAx>
        <c:axId val="2040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4022528"/>
        <c:crosses val="autoZero"/>
        <c:auto val="1"/>
        <c:lblAlgn val="ctr"/>
        <c:lblOffset val="100"/>
        <c:noMultiLvlLbl val="0"/>
      </c:catAx>
      <c:valAx>
        <c:axId val="20402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4012544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220</c:v>
                </c:pt>
                <c:pt idx="1">
                  <c:v>240</c:v>
                </c:pt>
                <c:pt idx="2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175</c:v>
                </c:pt>
                <c:pt idx="1">
                  <c:v>262</c:v>
                </c:pt>
                <c:pt idx="2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9656192"/>
        <c:axId val="219657728"/>
      </c:barChart>
      <c:catAx>
        <c:axId val="21965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9657728"/>
        <c:crosses val="autoZero"/>
        <c:auto val="1"/>
        <c:lblAlgn val="ctr"/>
        <c:lblOffset val="100"/>
        <c:noMultiLvlLbl val="0"/>
      </c:catAx>
      <c:valAx>
        <c:axId val="21965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196561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29.059829059829063</c:v>
                </c:pt>
                <c:pt idx="1">
                  <c:v>27.804600965634762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31.606488749345889</c:v>
                </c:pt>
                <c:pt idx="1">
                  <c:v>27.35018460664584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14.861329147043435</c:v>
                </c:pt>
                <c:pt idx="1">
                  <c:v>18.517466628798637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13.169370312227455</c:v>
                </c:pt>
                <c:pt idx="1">
                  <c:v>18.063050269809715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6.2619919762776908</c:v>
                </c:pt>
                <c:pt idx="1">
                  <c:v>5.7654075546719685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5.0409907552764697</c:v>
                </c:pt>
                <c:pt idx="1">
                  <c:v>2.4992899744390797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0162816"/>
        <c:axId val="150168704"/>
      </c:barChart>
      <c:catAx>
        <c:axId val="150162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68704"/>
        <c:crosses val="autoZero"/>
        <c:auto val="1"/>
        <c:lblAlgn val="ctr"/>
        <c:lblOffset val="100"/>
        <c:noMultiLvlLbl val="0"/>
      </c:catAx>
      <c:valAx>
        <c:axId val="1501687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28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48.74</c:v>
                </c:pt>
                <c:pt idx="1">
                  <c:v>43.1</c:v>
                </c:pt>
                <c:pt idx="2">
                  <c:v>7.39</c:v>
                </c:pt>
                <c:pt idx="3">
                  <c:v>0.64</c:v>
                </c:pt>
                <c:pt idx="4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52.33</c:v>
                </c:pt>
                <c:pt idx="1">
                  <c:v>37.549999999999997</c:v>
                </c:pt>
                <c:pt idx="2">
                  <c:v>9.1300000000000008</c:v>
                </c:pt>
                <c:pt idx="3">
                  <c:v>0.85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0185088"/>
        <c:axId val="150186624"/>
      </c:barChart>
      <c:catAx>
        <c:axId val="150185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86624"/>
        <c:crosses val="autoZero"/>
        <c:auto val="1"/>
        <c:lblAlgn val="ctr"/>
        <c:lblOffset val="100"/>
        <c:noMultiLvlLbl val="0"/>
      </c:catAx>
      <c:valAx>
        <c:axId val="150186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850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51376</c:v>
                </c:pt>
                <c:pt idx="1">
                  <c:v>56914</c:v>
                </c:pt>
                <c:pt idx="2">
                  <c:v>64707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26272"/>
        <c:axId val="150352640"/>
      </c:barChart>
      <c:catAx>
        <c:axId val="15032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52640"/>
        <c:crosses val="autoZero"/>
        <c:auto val="1"/>
        <c:lblAlgn val="ctr"/>
        <c:lblOffset val="100"/>
        <c:noMultiLvlLbl val="0"/>
      </c:catAx>
      <c:valAx>
        <c:axId val="15035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26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2862</c:v>
                </c:pt>
                <c:pt idx="1">
                  <c:v>2972</c:v>
                </c:pt>
                <c:pt idx="2">
                  <c:v>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4322</c:v>
                </c:pt>
                <c:pt idx="1">
                  <c:v>4416</c:v>
                </c:pt>
                <c:pt idx="2">
                  <c:v>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66464"/>
        <c:axId val="150372352"/>
      </c:barChart>
      <c:catAx>
        <c:axId val="15036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72352"/>
        <c:crosses val="autoZero"/>
        <c:auto val="1"/>
        <c:lblAlgn val="ctr"/>
        <c:lblOffset val="100"/>
        <c:noMultiLvlLbl val="0"/>
      </c:catAx>
      <c:valAx>
        <c:axId val="15037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66464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36.799999999999997</c:v>
                </c:pt>
                <c:pt idx="2">
                  <c:v>1.4</c:v>
                </c:pt>
                <c:pt idx="3">
                  <c:v>61.800000000000004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87.516254876462938</c:v>
                </c:pt>
                <c:pt idx="1">
                  <c:v>90.412621359223294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12.483745123537062</c:v>
                </c:pt>
                <c:pt idx="1">
                  <c:v>9.5873786407766985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0714240"/>
        <c:axId val="150715776"/>
      </c:barChart>
      <c:catAx>
        <c:axId val="150714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715776"/>
        <c:crosses val="autoZero"/>
        <c:auto val="1"/>
        <c:lblAlgn val="ctr"/>
        <c:lblOffset val="100"/>
        <c:noMultiLvlLbl val="0"/>
      </c:catAx>
      <c:valAx>
        <c:axId val="1507157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71424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2624"/>
        <c:axId val="151324160"/>
      </c:barChart>
      <c:catAx>
        <c:axId val="15132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160"/>
        <c:crosses val="autoZero"/>
        <c:auto val="1"/>
        <c:lblAlgn val="ctr"/>
        <c:lblOffset val="100"/>
        <c:noMultiLvlLbl val="0"/>
      </c:catAx>
      <c:valAx>
        <c:axId val="15132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26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1.9</c:v>
                </c:pt>
                <c:pt idx="1">
                  <c:v>1.9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70464"/>
        <c:axId val="153472000"/>
      </c:barChart>
      <c:catAx>
        <c:axId val="153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72000"/>
        <c:crosses val="autoZero"/>
        <c:auto val="1"/>
        <c:lblAlgn val="ctr"/>
        <c:lblOffset val="100"/>
        <c:noMultiLvlLbl val="0"/>
      </c:catAx>
      <c:valAx>
        <c:axId val="1534720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704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16.8</c:v>
                </c:pt>
                <c:pt idx="1">
                  <c:v>8.5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423488"/>
        <c:axId val="159433472"/>
      </c:barChart>
      <c:catAx>
        <c:axId val="15942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433472"/>
        <c:crosses val="autoZero"/>
        <c:auto val="1"/>
        <c:lblAlgn val="ctr"/>
        <c:lblOffset val="100"/>
        <c:noMultiLvlLbl val="0"/>
      </c:catAx>
      <c:valAx>
        <c:axId val="15943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423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19.2</c:v>
                </c:pt>
                <c:pt idx="1">
                  <c:v>58.6</c:v>
                </c:pt>
                <c:pt idx="2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12.2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11.63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9545600"/>
        <c:axId val="159842304"/>
      </c:barChart>
      <c:catAx>
        <c:axId val="15954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842304"/>
        <c:crosses val="autoZero"/>
        <c:auto val="1"/>
        <c:lblAlgn val="ctr"/>
        <c:lblOffset val="100"/>
        <c:noMultiLvlLbl val="0"/>
      </c:catAx>
      <c:valAx>
        <c:axId val="15984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545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16.8</c:v>
                </c:pt>
                <c:pt idx="1">
                  <c:v>0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867264"/>
        <c:axId val="159868800"/>
      </c:barChart>
      <c:catAx>
        <c:axId val="15986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68800"/>
        <c:crosses val="autoZero"/>
        <c:auto val="1"/>
        <c:lblAlgn val="ctr"/>
        <c:lblOffset val="100"/>
        <c:noMultiLvlLbl val="0"/>
      </c:catAx>
      <c:valAx>
        <c:axId val="15986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67264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7.4</c:v>
                </c:pt>
                <c:pt idx="1">
                  <c:v>8.6999999999999993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22.4</c:v>
                </c:pt>
                <c:pt idx="1">
                  <c:v>20.5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70.099999999999994</c:v>
                </c:pt>
                <c:pt idx="1">
                  <c:v>70.8</c:v>
                </c:pt>
                <c:pt idx="2">
                  <c:v>68.599999999999994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9916032"/>
        <c:axId val="159917568"/>
      </c:barChart>
      <c:catAx>
        <c:axId val="15991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17568"/>
        <c:crosses val="autoZero"/>
        <c:auto val="1"/>
        <c:lblAlgn val="ctr"/>
        <c:lblOffset val="100"/>
        <c:noMultiLvlLbl val="0"/>
      </c:catAx>
      <c:valAx>
        <c:axId val="159917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99160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19710</c:v>
                </c:pt>
                <c:pt idx="1">
                  <c:v>24732</c:v>
                </c:pt>
                <c:pt idx="2">
                  <c:v>77592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779</c:v>
                </c:pt>
                <c:pt idx="1">
                  <c:v>1998</c:v>
                </c:pt>
                <c:pt idx="2">
                  <c:v>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001408"/>
        <c:axId val="160007296"/>
      </c:barChart>
      <c:catAx>
        <c:axId val="160001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07296"/>
        <c:crosses val="autoZero"/>
        <c:auto val="1"/>
        <c:lblAlgn val="ctr"/>
        <c:lblOffset val="100"/>
        <c:noMultiLvlLbl val="0"/>
      </c:catAx>
      <c:valAx>
        <c:axId val="1600072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0001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84815</c:v>
                </c:pt>
                <c:pt idx="1">
                  <c:v>97843</c:v>
                </c:pt>
                <c:pt idx="2">
                  <c:v>294096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1419</c:v>
                </c:pt>
                <c:pt idx="1">
                  <c:v>4421</c:v>
                </c:pt>
                <c:pt idx="2">
                  <c:v>18708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021504"/>
        <c:axId val="160027392"/>
      </c:barChart>
      <c:catAx>
        <c:axId val="160021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392"/>
        <c:crosses val="autoZero"/>
        <c:auto val="1"/>
        <c:lblAlgn val="ctr"/>
        <c:lblOffset val="100"/>
        <c:noMultiLvlLbl val="0"/>
      </c:catAx>
      <c:valAx>
        <c:axId val="1600273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0021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4.3</c:v>
                </c:pt>
                <c:pt idx="1">
                  <c:v>4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1.8</c:v>
                </c:pt>
                <c:pt idx="1">
                  <c:v>2.2000000000000002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0148096"/>
        <c:axId val="160153984"/>
      </c:barChart>
      <c:catAx>
        <c:axId val="160148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153984"/>
        <c:crosses val="autoZero"/>
        <c:auto val="1"/>
        <c:lblAlgn val="ctr"/>
        <c:lblOffset val="100"/>
        <c:noMultiLvlLbl val="0"/>
      </c:catAx>
      <c:valAx>
        <c:axId val="1601539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0148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24.1</c:v>
                </c:pt>
                <c:pt idx="1">
                  <c:v>25.3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36.1</c:v>
                </c:pt>
                <c:pt idx="1">
                  <c:v>37.200000000000003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0307456"/>
        <c:axId val="160325632"/>
      </c:barChart>
      <c:catAx>
        <c:axId val="16030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5632"/>
        <c:crosses val="autoZero"/>
        <c:auto val="1"/>
        <c:lblAlgn val="ctr"/>
        <c:lblOffset val="100"/>
        <c:noMultiLvlLbl val="0"/>
      </c:catAx>
      <c:valAx>
        <c:axId val="1603256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074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490.84899999999999</c:v>
                </c:pt>
                <c:pt idx="1">
                  <c:v>1524.828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43936"/>
        <c:axId val="160345472"/>
      </c:barChart>
      <c:catAx>
        <c:axId val="16034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45472"/>
        <c:crosses val="autoZero"/>
        <c:auto val="1"/>
        <c:lblAlgn val="ctr"/>
        <c:lblOffset val="100"/>
        <c:noMultiLvlLbl val="0"/>
      </c:catAx>
      <c:valAx>
        <c:axId val="1603454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43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12114.03</c:v>
                </c:pt>
                <c:pt idx="1">
                  <c:v>26726.02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67744"/>
        <c:axId val="160369280"/>
      </c:barChart>
      <c:catAx>
        <c:axId val="160367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69280"/>
        <c:crosses val="autoZero"/>
        <c:auto val="1"/>
        <c:lblAlgn val="ctr"/>
        <c:lblOffset val="100"/>
        <c:noMultiLvlLbl val="0"/>
      </c:catAx>
      <c:valAx>
        <c:axId val="16036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67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78</c:v>
                </c:pt>
                <c:pt idx="1">
                  <c:v>81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58</c:v>
                </c:pt>
                <c:pt idx="1">
                  <c:v>60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403840"/>
        <c:axId val="160405376"/>
      </c:barChart>
      <c:catAx>
        <c:axId val="1604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405376"/>
        <c:crosses val="autoZero"/>
        <c:auto val="1"/>
        <c:lblAlgn val="ctr"/>
        <c:lblOffset val="100"/>
        <c:noMultiLvlLbl val="0"/>
      </c:catAx>
      <c:valAx>
        <c:axId val="16040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4038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15.4</c:v>
                </c:pt>
                <c:pt idx="1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64.099999999999994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20.5</c:v>
                </c:pt>
                <c:pt idx="1">
                  <c:v>24.4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4871168"/>
        <c:axId val="204919168"/>
      </c:barChart>
      <c:catAx>
        <c:axId val="204871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919168"/>
        <c:crosses val="autoZero"/>
        <c:auto val="1"/>
        <c:lblAlgn val="ctr"/>
        <c:lblOffset val="100"/>
        <c:noMultiLvlLbl val="0"/>
      </c:catAx>
      <c:valAx>
        <c:axId val="204919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48711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345</c:v>
                </c:pt>
                <c:pt idx="1">
                  <c:v>617</c:v>
                </c:pt>
                <c:pt idx="2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345</c:v>
                </c:pt>
                <c:pt idx="1">
                  <c:v>565</c:v>
                </c:pt>
                <c:pt idx="2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27168"/>
        <c:axId val="151128704"/>
      </c:barChart>
      <c:catAx>
        <c:axId val="15112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28704"/>
        <c:crosses val="autoZero"/>
        <c:auto val="1"/>
        <c:lblAlgn val="ctr"/>
        <c:lblOffset val="100"/>
        <c:noMultiLvlLbl val="0"/>
      </c:catAx>
      <c:valAx>
        <c:axId val="15112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27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53</c:v>
                </c:pt>
                <c:pt idx="1">
                  <c:v>127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40</c:v>
                </c:pt>
                <c:pt idx="1">
                  <c:v>26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297024"/>
        <c:axId val="151305600"/>
      </c:barChart>
      <c:catAx>
        <c:axId val="15129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05600"/>
        <c:crosses val="autoZero"/>
        <c:auto val="1"/>
        <c:lblAlgn val="ctr"/>
        <c:lblOffset val="100"/>
        <c:noMultiLvlLbl val="0"/>
      </c:catAx>
      <c:valAx>
        <c:axId val="15130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7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948</c:v>
                </c:pt>
                <c:pt idx="1">
                  <c:v>864</c:v>
                </c:pt>
                <c:pt idx="2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710</c:v>
                </c:pt>
                <c:pt idx="1">
                  <c:v>603</c:v>
                </c:pt>
                <c:pt idx="2">
                  <c:v>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481344"/>
        <c:axId val="151487232"/>
      </c:barChart>
      <c:catAx>
        <c:axId val="15148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87232"/>
        <c:crosses val="autoZero"/>
        <c:auto val="1"/>
        <c:lblAlgn val="ctr"/>
        <c:lblOffset val="100"/>
        <c:noMultiLvlLbl val="0"/>
      </c:catAx>
      <c:valAx>
        <c:axId val="15148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813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19.2</c:v>
                </c:pt>
                <c:pt idx="1">
                  <c:v>58.6</c:v>
                </c:pt>
                <c:pt idx="2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15.4</c:v>
                </c:pt>
                <c:pt idx="1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64.099999999999994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20.5</c:v>
                </c:pt>
                <c:pt idx="1">
                  <c:v>24.4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3544960"/>
        <c:axId val="153640960"/>
      </c:barChart>
      <c:catAx>
        <c:axId val="153544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640960"/>
        <c:crosses val="autoZero"/>
        <c:auto val="1"/>
        <c:lblAlgn val="ctr"/>
        <c:lblOffset val="100"/>
        <c:noMultiLvlLbl val="0"/>
      </c:catAx>
      <c:valAx>
        <c:axId val="153640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49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7.4</c:v>
                </c:pt>
                <c:pt idx="1">
                  <c:v>8.6999999999999993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22.4</c:v>
                </c:pt>
                <c:pt idx="1">
                  <c:v>20.5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70.099999999999994</c:v>
                </c:pt>
                <c:pt idx="1">
                  <c:v>70.8</c:v>
                </c:pt>
                <c:pt idx="2">
                  <c:v>68.599999999999994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835776"/>
        <c:axId val="153852544"/>
      </c:barChart>
      <c:catAx>
        <c:axId val="1538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852544"/>
        <c:crosses val="autoZero"/>
        <c:auto val="1"/>
        <c:lblAlgn val="ctr"/>
        <c:lblOffset val="100"/>
        <c:noMultiLvlLbl val="0"/>
      </c:catAx>
      <c:valAx>
        <c:axId val="153852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8357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939328"/>
        <c:axId val="153961600"/>
      </c:barChart>
      <c:catAx>
        <c:axId val="153939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61600"/>
        <c:crosses val="autoZero"/>
        <c:auto val="1"/>
        <c:lblAlgn val="ctr"/>
        <c:lblOffset val="100"/>
        <c:noMultiLvlLbl val="0"/>
      </c:catAx>
      <c:valAx>
        <c:axId val="15396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939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177</c:v>
                </c:pt>
                <c:pt idx="1">
                  <c:v>149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132</c:v>
                </c:pt>
                <c:pt idx="1">
                  <c:v>171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84864"/>
        <c:axId val="154113152"/>
      </c:barChart>
      <c:catAx>
        <c:axId val="15408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113152"/>
        <c:crosses val="autoZero"/>
        <c:auto val="1"/>
        <c:lblAlgn val="ctr"/>
        <c:lblOffset val="100"/>
        <c:noMultiLvlLbl val="0"/>
      </c:catAx>
      <c:valAx>
        <c:axId val="15411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084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55</c:v>
                </c:pt>
                <c:pt idx="1">
                  <c:v>44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35</c:v>
                </c:pt>
                <c:pt idx="1">
                  <c:v>44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594688"/>
        <c:axId val="154616960"/>
      </c:barChart>
      <c:catAx>
        <c:axId val="15459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616960"/>
        <c:crosses val="autoZero"/>
        <c:auto val="1"/>
        <c:lblAlgn val="ctr"/>
        <c:lblOffset val="100"/>
        <c:noMultiLvlLbl val="0"/>
      </c:catAx>
      <c:valAx>
        <c:axId val="15461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594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789</c:v>
                </c:pt>
                <c:pt idx="1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838528"/>
        <c:axId val="154957312"/>
      </c:barChart>
      <c:catAx>
        <c:axId val="154838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957312"/>
        <c:crosses val="autoZero"/>
        <c:auto val="1"/>
        <c:lblAlgn val="ctr"/>
        <c:lblOffset val="100"/>
        <c:noMultiLvlLbl val="0"/>
      </c:catAx>
      <c:valAx>
        <c:axId val="15495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5152640"/>
        <c:axId val="205154176"/>
      </c:barChart>
      <c:catAx>
        <c:axId val="205152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5154176"/>
        <c:crosses val="autoZero"/>
        <c:auto val="1"/>
        <c:lblAlgn val="ctr"/>
        <c:lblOffset val="100"/>
        <c:noMultiLvlLbl val="0"/>
      </c:catAx>
      <c:valAx>
        <c:axId val="205154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5152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152</c:v>
                </c:pt>
                <c:pt idx="1">
                  <c:v>135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9344"/>
        <c:axId val="155160576"/>
      </c:barChart>
      <c:catAx>
        <c:axId val="15512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576"/>
        <c:crosses val="autoZero"/>
        <c:auto val="1"/>
        <c:lblAlgn val="ctr"/>
        <c:lblOffset val="100"/>
        <c:noMultiLvlLbl val="0"/>
      </c:catAx>
      <c:valAx>
        <c:axId val="15516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18</c:v>
                </c:pt>
                <c:pt idx="1">
                  <c:v>20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63040"/>
        <c:axId val="155509888"/>
      </c:barChart>
      <c:catAx>
        <c:axId val="1554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9888"/>
        <c:crosses val="autoZero"/>
        <c:auto val="1"/>
        <c:lblAlgn val="ctr"/>
        <c:lblOffset val="100"/>
        <c:noMultiLvlLbl val="0"/>
      </c:catAx>
      <c:valAx>
        <c:axId val="1555098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46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01920"/>
        <c:axId val="156131712"/>
      </c:barChart>
      <c:catAx>
        <c:axId val="1556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712"/>
        <c:crosses val="autoZero"/>
        <c:auto val="1"/>
        <c:lblAlgn val="ctr"/>
        <c:lblOffset val="100"/>
        <c:noMultiLvlLbl val="0"/>
      </c:catAx>
      <c:valAx>
        <c:axId val="15613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21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81248"/>
        <c:axId val="156766208"/>
      </c:barChart>
      <c:catAx>
        <c:axId val="156581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6208"/>
        <c:crosses val="autoZero"/>
        <c:auto val="1"/>
        <c:lblAlgn val="ctr"/>
        <c:lblOffset val="100"/>
        <c:noMultiLvlLbl val="0"/>
      </c:catAx>
      <c:valAx>
        <c:axId val="156766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1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490.84899999999999</c:v>
                </c:pt>
                <c:pt idx="1">
                  <c:v>1524.828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31584"/>
        <c:axId val="156933120"/>
      </c:barChart>
      <c:catAx>
        <c:axId val="15693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33120"/>
        <c:crosses val="autoZero"/>
        <c:auto val="1"/>
        <c:lblAlgn val="ctr"/>
        <c:lblOffset val="100"/>
        <c:noMultiLvlLbl val="0"/>
      </c:catAx>
      <c:valAx>
        <c:axId val="156933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31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7396</c:v>
                </c:pt>
                <c:pt idx="1">
                  <c:v>7097</c:v>
                </c:pt>
                <c:pt idx="2">
                  <c:v>6934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428736"/>
        <c:axId val="157531520"/>
      </c:barChart>
      <c:catAx>
        <c:axId val="15742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31520"/>
        <c:crosses val="autoZero"/>
        <c:auto val="1"/>
        <c:lblAlgn val="ctr"/>
        <c:lblOffset val="100"/>
        <c:noMultiLvlLbl val="0"/>
      </c:catAx>
      <c:valAx>
        <c:axId val="15753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2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16.8</c:v>
                </c:pt>
                <c:pt idx="1">
                  <c:v>0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876992"/>
        <c:axId val="157878528"/>
      </c:barChart>
      <c:catAx>
        <c:axId val="15787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78528"/>
        <c:crosses val="autoZero"/>
        <c:auto val="1"/>
        <c:lblAlgn val="ctr"/>
        <c:lblOffset val="100"/>
        <c:noMultiLvlLbl val="0"/>
      </c:catAx>
      <c:valAx>
        <c:axId val="15787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76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5.5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237440"/>
        <c:axId val="158308992"/>
      </c:barChart>
      <c:catAx>
        <c:axId val="1582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08992"/>
        <c:crosses val="autoZero"/>
        <c:auto val="1"/>
        <c:lblAlgn val="ctr"/>
        <c:lblOffset val="100"/>
        <c:noMultiLvlLbl val="0"/>
      </c:catAx>
      <c:valAx>
        <c:axId val="15830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37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15.84301093498347</c:v>
                </c:pt>
                <c:pt idx="1">
                  <c:v>59.527846062558275</c:v>
                </c:pt>
                <c:pt idx="2">
                  <c:v>24.62914300245825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9097600"/>
        <c:axId val="159099136"/>
      </c:barChart>
      <c:catAx>
        <c:axId val="15909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099136"/>
        <c:crosses val="autoZero"/>
        <c:auto val="1"/>
        <c:lblAlgn val="ctr"/>
        <c:lblOffset val="100"/>
        <c:noMultiLvlLbl val="0"/>
      </c:catAx>
      <c:valAx>
        <c:axId val="15909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9097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177</c:v>
                </c:pt>
                <c:pt idx="1">
                  <c:v>149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132</c:v>
                </c:pt>
                <c:pt idx="1">
                  <c:v>171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5235328"/>
        <c:axId val="205236864"/>
      </c:barChart>
      <c:catAx>
        <c:axId val="205235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5236864"/>
        <c:crosses val="autoZero"/>
        <c:auto val="1"/>
        <c:lblAlgn val="ctr"/>
        <c:lblOffset val="100"/>
        <c:noMultiLvlLbl val="0"/>
      </c:catAx>
      <c:valAx>
        <c:axId val="20523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5235328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9415680"/>
        <c:axId val="159548544"/>
      </c:barChart>
      <c:catAx>
        <c:axId val="15941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48544"/>
        <c:crosses val="autoZero"/>
        <c:auto val="1"/>
        <c:lblAlgn val="ctr"/>
        <c:lblOffset val="100"/>
        <c:noMultiLvlLbl val="0"/>
      </c:catAx>
      <c:valAx>
        <c:axId val="15954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9415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94.5</c:v>
                </c:pt>
                <c:pt idx="1">
                  <c:v>88.2</c:v>
                </c:pt>
                <c:pt idx="2">
                  <c:v>97.1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100</c:v>
                </c:pt>
                <c:pt idx="1">
                  <c:v>96.3</c:v>
                </c:pt>
                <c:pt idx="2">
                  <c:v>95.5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709440"/>
        <c:axId val="159837568"/>
      </c:barChart>
      <c:catAx>
        <c:axId val="15970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37568"/>
        <c:crosses val="autoZero"/>
        <c:auto val="1"/>
        <c:lblAlgn val="ctr"/>
        <c:lblOffset val="100"/>
        <c:noMultiLvlLbl val="0"/>
      </c:catAx>
      <c:valAx>
        <c:axId val="159837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094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739</c:v>
                </c:pt>
                <c:pt idx="1">
                  <c:v>659</c:v>
                </c:pt>
                <c:pt idx="2">
                  <c:v>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23840"/>
        <c:axId val="160378880"/>
      </c:barChart>
      <c:catAx>
        <c:axId val="1603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78880"/>
        <c:crosses val="autoZero"/>
        <c:auto val="1"/>
        <c:lblAlgn val="ctr"/>
        <c:lblOffset val="100"/>
        <c:noMultiLvlLbl val="0"/>
      </c:catAx>
      <c:valAx>
        <c:axId val="16037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2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9</c:v>
                </c:pt>
                <c:pt idx="1">
                  <c:v>7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</c:v>
                </c:pt>
                <c:pt idx="1">
                  <c:v>11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296"/>
        <c:axId val="161082368"/>
      </c:barChart>
      <c:catAx>
        <c:axId val="1610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082368"/>
        <c:crosses val="autoZero"/>
        <c:auto val="1"/>
        <c:lblAlgn val="ctr"/>
        <c:lblOffset val="100"/>
        <c:noMultiLvlLbl val="0"/>
      </c:catAx>
      <c:valAx>
        <c:axId val="16108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07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174</c:v>
                </c:pt>
                <c:pt idx="1">
                  <c:v>190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258</c:v>
                </c:pt>
                <c:pt idx="1">
                  <c:v>276</c:v>
                </c:pt>
                <c:pt idx="2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28864"/>
        <c:axId val="162247424"/>
      </c:barChart>
      <c:catAx>
        <c:axId val="16222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47424"/>
        <c:crosses val="autoZero"/>
        <c:auto val="1"/>
        <c:lblAlgn val="ctr"/>
        <c:lblOffset val="100"/>
        <c:noMultiLvlLbl val="0"/>
      </c:catAx>
      <c:valAx>
        <c:axId val="16224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28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1.9666016783928117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2.0725608205475967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2.1276595744680851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2.4116300754429094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2.0937526489785538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2.2590489107400189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2.4836822921081634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2.8905653979825381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2.9710943460201746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3.4118843773840806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3.3483088920912096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3.9755870136475377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4.1112147156056631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4.5053827244214633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3.8526744087479865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2.2463338136814444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1.5639569382046283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1.1443587352716793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6030720"/>
        <c:axId val="167613568"/>
      </c:barChart>
      <c:catAx>
        <c:axId val="1660307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7613568"/>
        <c:crosses val="autoZero"/>
        <c:auto val="1"/>
        <c:lblAlgn val="ctr"/>
        <c:lblOffset val="100"/>
        <c:noMultiLvlLbl val="0"/>
      </c:catAx>
      <c:valAx>
        <c:axId val="1676135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660307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2.0810375519199797</c:v>
                </c:pt>
                <c:pt idx="1">
                  <c:v>2.1573281342714248</c:v>
                </c:pt>
                <c:pt idx="2">
                  <c:v>2.3946766126981438</c:v>
                </c:pt>
                <c:pt idx="3">
                  <c:v>2.6913622107315418</c:v>
                </c:pt>
                <c:pt idx="4">
                  <c:v>2.5557345087734169</c:v>
                </c:pt>
                <c:pt idx="5">
                  <c:v>2.496397389166737</c:v>
                </c:pt>
                <c:pt idx="6">
                  <c:v>2.8015597185725185</c:v>
                </c:pt>
                <c:pt idx="7">
                  <c:v>3.1236755107230652</c:v>
                </c:pt>
                <c:pt idx="8">
                  <c:v>3.3991692803255065</c:v>
                </c:pt>
                <c:pt idx="9">
                  <c:v>3.7763838263965415</c:v>
                </c:pt>
                <c:pt idx="10">
                  <c:v>3.6916165126727138</c:v>
                </c:pt>
                <c:pt idx="11">
                  <c:v>3.8950580656099008</c:v>
                </c:pt>
                <c:pt idx="12">
                  <c:v>4.1832669322709162</c:v>
                </c:pt>
                <c:pt idx="13">
                  <c:v>4.1408832754090028</c:v>
                </c:pt>
                <c:pt idx="14">
                  <c:v>3.4627447656183774</c:v>
                </c:pt>
                <c:pt idx="15">
                  <c:v>1.7843519538865811</c:v>
                </c:pt>
                <c:pt idx="16">
                  <c:v>1.2376027803678902</c:v>
                </c:pt>
                <c:pt idx="17">
                  <c:v>0.69085360684919894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6452608"/>
        <c:axId val="186480896"/>
      </c:barChart>
      <c:catAx>
        <c:axId val="1864526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86480896"/>
        <c:crosses val="autoZero"/>
        <c:auto val="1"/>
        <c:lblAlgn val="ctr"/>
        <c:lblOffset val="100"/>
        <c:noMultiLvlLbl val="0"/>
      </c:catAx>
      <c:valAx>
        <c:axId val="1864808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4526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0.13737611618094397</c:v>
                </c:pt>
                <c:pt idx="1">
                  <c:v>0.21225277375783888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2.1685801197134724</c:v>
                </c:pt>
                <c:pt idx="1">
                  <c:v>0.4438012542209358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15.160435678539889</c:v>
                </c:pt>
                <c:pt idx="1">
                  <c:v>7.6796912686927161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22.912373663036011</c:v>
                </c:pt>
                <c:pt idx="1">
                  <c:v>21.99710564399421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45.392993818074771</c:v>
                </c:pt>
                <c:pt idx="1">
                  <c:v>57.240713941148094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4.464723775880679</c:v>
                </c:pt>
                <c:pt idx="1">
                  <c:v>4.4958996623251331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9.7635168285742324</c:v>
                </c:pt>
                <c:pt idx="1">
                  <c:v>7.9305354558610706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6895360"/>
        <c:axId val="189186816"/>
      </c:barChart>
      <c:catAx>
        <c:axId val="186895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186816"/>
        <c:crosses val="autoZero"/>
        <c:auto val="1"/>
        <c:lblAlgn val="ctr"/>
        <c:lblOffset val="100"/>
        <c:noMultiLvlLbl val="0"/>
      </c:catAx>
      <c:valAx>
        <c:axId val="189186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8953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36.77754881758414</c:v>
                </c:pt>
                <c:pt idx="1">
                  <c:v>32.040520984081041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28.67235796290845</c:v>
                </c:pt>
                <c:pt idx="1">
                  <c:v>36.131210805595757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34.334216465508781</c:v>
                </c:pt>
                <c:pt idx="1">
                  <c:v>31.577424023154848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0.21587675399862624</c:v>
                </c:pt>
                <c:pt idx="1">
                  <c:v>0.25084418716835505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9366656"/>
        <c:axId val="189368960"/>
      </c:barChart>
      <c:catAx>
        <c:axId val="189366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368960"/>
        <c:crosses val="autoZero"/>
        <c:auto val="1"/>
        <c:lblAlgn val="ctr"/>
        <c:lblOffset val="100"/>
        <c:noMultiLvlLbl val="0"/>
      </c:catAx>
      <c:valAx>
        <c:axId val="189368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3666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9</c:v>
                </c:pt>
                <c:pt idx="5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89536128"/>
        <c:axId val="189546880"/>
      </c:barChart>
      <c:catAx>
        <c:axId val="18953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46880"/>
        <c:crosses val="autoZero"/>
        <c:auto val="1"/>
        <c:lblAlgn val="ctr"/>
        <c:lblOffset val="100"/>
        <c:noMultiLvlLbl val="0"/>
      </c:catAx>
      <c:valAx>
        <c:axId val="189546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36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55</c:v>
                </c:pt>
                <c:pt idx="1">
                  <c:v>44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35</c:v>
                </c:pt>
                <c:pt idx="1">
                  <c:v>44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5347840"/>
        <c:axId val="205520896"/>
      </c:barChart>
      <c:catAx>
        <c:axId val="205347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5520896"/>
        <c:crosses val="autoZero"/>
        <c:auto val="1"/>
        <c:lblAlgn val="ctr"/>
        <c:lblOffset val="100"/>
        <c:noMultiLvlLbl val="0"/>
      </c:catAx>
      <c:valAx>
        <c:axId val="20552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5347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1.43</c:v>
                </c:pt>
                <c:pt idx="1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89672832"/>
        <c:axId val="189709312"/>
      </c:barChart>
      <c:catAx>
        <c:axId val="189672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709312"/>
        <c:crosses val="autoZero"/>
        <c:auto val="1"/>
        <c:lblAlgn val="ctr"/>
        <c:lblOffset val="100"/>
        <c:noMultiLvlLbl val="0"/>
      </c:catAx>
      <c:valAx>
        <c:axId val="18970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672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64.213496355513755</c:v>
                </c:pt>
                <c:pt idx="2">
                  <c:v>16.279531467143141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35.786503644486245</c:v>
                </c:pt>
                <c:pt idx="2">
                  <c:v>83.720468532856856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9940480"/>
        <c:axId val="189942016"/>
      </c:barChart>
      <c:catAx>
        <c:axId val="189940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942016"/>
        <c:crosses val="autoZero"/>
        <c:auto val="1"/>
        <c:lblAlgn val="ctr"/>
        <c:lblOffset val="100"/>
        <c:noMultiLvlLbl val="0"/>
      </c:catAx>
      <c:valAx>
        <c:axId val="1899420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9404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82</c:v>
                </c:pt>
                <c:pt idx="1">
                  <c:v>94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92</c:v>
                </c:pt>
                <c:pt idx="1">
                  <c:v>86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77568"/>
        <c:axId val="190128896"/>
      </c:barChart>
      <c:catAx>
        <c:axId val="19007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128896"/>
        <c:crosses val="autoZero"/>
        <c:auto val="1"/>
        <c:lblAlgn val="ctr"/>
        <c:lblOffset val="100"/>
        <c:noMultiLvlLbl val="0"/>
      </c:catAx>
      <c:valAx>
        <c:axId val="19012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0077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220</c:v>
                </c:pt>
                <c:pt idx="1">
                  <c:v>240</c:v>
                </c:pt>
                <c:pt idx="2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175</c:v>
                </c:pt>
                <c:pt idx="1">
                  <c:v>262</c:v>
                </c:pt>
                <c:pt idx="2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309888"/>
        <c:axId val="190311808"/>
      </c:barChart>
      <c:catAx>
        <c:axId val="19030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311808"/>
        <c:crosses val="autoZero"/>
        <c:auto val="1"/>
        <c:lblAlgn val="ctr"/>
        <c:lblOffset val="100"/>
        <c:noMultiLvlLbl val="0"/>
      </c:catAx>
      <c:valAx>
        <c:axId val="19031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030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29.059829059829063</c:v>
                </c:pt>
                <c:pt idx="1">
                  <c:v>27.804600965634762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31.606488749345889</c:v>
                </c:pt>
                <c:pt idx="1">
                  <c:v>27.35018460664584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14.861329147043435</c:v>
                </c:pt>
                <c:pt idx="1">
                  <c:v>18.517466628798637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13.169370312227455</c:v>
                </c:pt>
                <c:pt idx="1">
                  <c:v>18.063050269809715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6.2619919762776908</c:v>
                </c:pt>
                <c:pt idx="1">
                  <c:v>5.7654075546719685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5.0409907552764697</c:v>
                </c:pt>
                <c:pt idx="1">
                  <c:v>2.4992899744390797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90799232"/>
        <c:axId val="190904192"/>
      </c:barChart>
      <c:catAx>
        <c:axId val="190799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0904192"/>
        <c:crosses val="autoZero"/>
        <c:auto val="1"/>
        <c:lblAlgn val="ctr"/>
        <c:lblOffset val="100"/>
        <c:noMultiLvlLbl val="0"/>
      </c:catAx>
      <c:valAx>
        <c:axId val="1909041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799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48.74</c:v>
                </c:pt>
                <c:pt idx="1">
                  <c:v>43.1</c:v>
                </c:pt>
                <c:pt idx="2">
                  <c:v>7.39</c:v>
                </c:pt>
                <c:pt idx="3">
                  <c:v>0.64</c:v>
                </c:pt>
                <c:pt idx="4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52.33</c:v>
                </c:pt>
                <c:pt idx="1">
                  <c:v>37.549999999999997</c:v>
                </c:pt>
                <c:pt idx="2">
                  <c:v>9.1300000000000008</c:v>
                </c:pt>
                <c:pt idx="3">
                  <c:v>0.85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91369216"/>
        <c:axId val="191370752"/>
      </c:barChart>
      <c:catAx>
        <c:axId val="19136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370752"/>
        <c:crosses val="autoZero"/>
        <c:auto val="1"/>
        <c:lblAlgn val="ctr"/>
        <c:lblOffset val="100"/>
        <c:noMultiLvlLbl val="0"/>
      </c:catAx>
      <c:valAx>
        <c:axId val="191370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369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51376</c:v>
                </c:pt>
                <c:pt idx="1">
                  <c:v>56914</c:v>
                </c:pt>
                <c:pt idx="2">
                  <c:v>64707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1550208"/>
        <c:axId val="191598592"/>
      </c:barChart>
      <c:catAx>
        <c:axId val="191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598592"/>
        <c:crosses val="autoZero"/>
        <c:auto val="1"/>
        <c:lblAlgn val="ctr"/>
        <c:lblOffset val="100"/>
        <c:noMultiLvlLbl val="0"/>
      </c:catAx>
      <c:valAx>
        <c:axId val="19159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550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2862</c:v>
                </c:pt>
                <c:pt idx="1">
                  <c:v>2972</c:v>
                </c:pt>
                <c:pt idx="2">
                  <c:v>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4322</c:v>
                </c:pt>
                <c:pt idx="1">
                  <c:v>4416</c:v>
                </c:pt>
                <c:pt idx="2">
                  <c:v>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283008"/>
        <c:axId val="192303104"/>
      </c:barChart>
      <c:catAx>
        <c:axId val="19228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303104"/>
        <c:crosses val="autoZero"/>
        <c:auto val="1"/>
        <c:lblAlgn val="ctr"/>
        <c:lblOffset val="100"/>
        <c:noMultiLvlLbl val="0"/>
      </c:catAx>
      <c:valAx>
        <c:axId val="19230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2830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36.799999999999997</c:v>
                </c:pt>
                <c:pt idx="2">
                  <c:v>1.4</c:v>
                </c:pt>
                <c:pt idx="3">
                  <c:v>61.800000000000004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87.516254876462938</c:v>
                </c:pt>
                <c:pt idx="1">
                  <c:v>90.412621359223294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12.483745123537062</c:v>
                </c:pt>
                <c:pt idx="1">
                  <c:v>9.5873786407766985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92845696"/>
        <c:axId val="192886656"/>
      </c:barChart>
      <c:catAx>
        <c:axId val="192845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886656"/>
        <c:crosses val="autoZero"/>
        <c:auto val="1"/>
        <c:lblAlgn val="ctr"/>
        <c:lblOffset val="100"/>
        <c:noMultiLvlLbl val="0"/>
      </c:catAx>
      <c:valAx>
        <c:axId val="1928866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84569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789</c:v>
                </c:pt>
                <c:pt idx="1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630464"/>
        <c:axId val="205735040"/>
      </c:barChart>
      <c:catAx>
        <c:axId val="205630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5735040"/>
        <c:crosses val="autoZero"/>
        <c:auto val="1"/>
        <c:lblAlgn val="ctr"/>
        <c:lblOffset val="100"/>
        <c:noMultiLvlLbl val="0"/>
      </c:catAx>
      <c:valAx>
        <c:axId val="20573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63046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1.9</c:v>
                </c:pt>
                <c:pt idx="1">
                  <c:v>1.9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153280"/>
        <c:axId val="193437696"/>
      </c:barChart>
      <c:catAx>
        <c:axId val="19315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37696"/>
        <c:crosses val="autoZero"/>
        <c:auto val="1"/>
        <c:lblAlgn val="ctr"/>
        <c:lblOffset val="100"/>
        <c:noMultiLvlLbl val="0"/>
      </c:catAx>
      <c:valAx>
        <c:axId val="19343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53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16.8</c:v>
                </c:pt>
                <c:pt idx="1">
                  <c:v>8.5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504000"/>
        <c:axId val="193506304"/>
      </c:barChart>
      <c:catAx>
        <c:axId val="19350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506304"/>
        <c:crosses val="autoZero"/>
        <c:auto val="1"/>
        <c:lblAlgn val="ctr"/>
        <c:lblOffset val="100"/>
        <c:noMultiLvlLbl val="0"/>
      </c:catAx>
      <c:valAx>
        <c:axId val="19350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50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12.2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11.63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3722624"/>
        <c:axId val="193757952"/>
      </c:barChart>
      <c:catAx>
        <c:axId val="19372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757952"/>
        <c:crosses val="autoZero"/>
        <c:auto val="1"/>
        <c:lblAlgn val="ctr"/>
        <c:lblOffset val="100"/>
        <c:noMultiLvlLbl val="0"/>
      </c:catAx>
      <c:valAx>
        <c:axId val="19375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37226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19710</c:v>
                </c:pt>
                <c:pt idx="1">
                  <c:v>24732</c:v>
                </c:pt>
                <c:pt idx="2">
                  <c:v>77592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779</c:v>
                </c:pt>
                <c:pt idx="1">
                  <c:v>1998</c:v>
                </c:pt>
                <c:pt idx="2">
                  <c:v>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154112"/>
        <c:axId val="198291456"/>
      </c:barChart>
      <c:catAx>
        <c:axId val="198154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291456"/>
        <c:crosses val="autoZero"/>
        <c:auto val="1"/>
        <c:lblAlgn val="ctr"/>
        <c:lblOffset val="100"/>
        <c:noMultiLvlLbl val="0"/>
      </c:catAx>
      <c:valAx>
        <c:axId val="1982914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8154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84815</c:v>
                </c:pt>
                <c:pt idx="1">
                  <c:v>97843</c:v>
                </c:pt>
                <c:pt idx="2">
                  <c:v>294096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1419</c:v>
                </c:pt>
                <c:pt idx="1">
                  <c:v>4421</c:v>
                </c:pt>
                <c:pt idx="2">
                  <c:v>18708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084672"/>
        <c:axId val="199324032"/>
      </c:barChart>
      <c:catAx>
        <c:axId val="199084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324032"/>
        <c:crosses val="autoZero"/>
        <c:auto val="1"/>
        <c:lblAlgn val="ctr"/>
        <c:lblOffset val="100"/>
        <c:noMultiLvlLbl val="0"/>
      </c:catAx>
      <c:valAx>
        <c:axId val="1993240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9084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4.3</c:v>
                </c:pt>
                <c:pt idx="1">
                  <c:v>4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1.8</c:v>
                </c:pt>
                <c:pt idx="1">
                  <c:v>2.2000000000000002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9639808"/>
        <c:axId val="199641344"/>
      </c:barChart>
      <c:catAx>
        <c:axId val="19963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641344"/>
        <c:crosses val="autoZero"/>
        <c:auto val="1"/>
        <c:lblAlgn val="ctr"/>
        <c:lblOffset val="100"/>
        <c:noMultiLvlLbl val="0"/>
      </c:catAx>
      <c:valAx>
        <c:axId val="199641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9639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24.1</c:v>
                </c:pt>
                <c:pt idx="1">
                  <c:v>25.3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36.1</c:v>
                </c:pt>
                <c:pt idx="1">
                  <c:v>37.200000000000003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00153344"/>
        <c:axId val="200371200"/>
      </c:barChart>
      <c:catAx>
        <c:axId val="20015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0371200"/>
        <c:crosses val="autoZero"/>
        <c:auto val="1"/>
        <c:lblAlgn val="ctr"/>
        <c:lblOffset val="100"/>
        <c:noMultiLvlLbl val="0"/>
      </c:catAx>
      <c:valAx>
        <c:axId val="200371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01533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12114.03</c:v>
                </c:pt>
                <c:pt idx="1">
                  <c:v>26726.02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9744"/>
        <c:axId val="200729728"/>
      </c:barChart>
      <c:catAx>
        <c:axId val="200719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29728"/>
        <c:crosses val="autoZero"/>
        <c:auto val="1"/>
        <c:lblAlgn val="ctr"/>
        <c:lblOffset val="100"/>
        <c:noMultiLvlLbl val="0"/>
      </c:catAx>
      <c:valAx>
        <c:axId val="20072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9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78</c:v>
                </c:pt>
                <c:pt idx="1">
                  <c:v>81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58</c:v>
                </c:pt>
                <c:pt idx="1">
                  <c:v>60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0914816"/>
        <c:axId val="200916352"/>
      </c:barChart>
      <c:catAx>
        <c:axId val="20091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916352"/>
        <c:crosses val="autoZero"/>
        <c:auto val="1"/>
        <c:lblAlgn val="ctr"/>
        <c:lblOffset val="100"/>
        <c:noMultiLvlLbl val="0"/>
      </c:catAx>
      <c:valAx>
        <c:axId val="20091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914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11664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11930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21387</v>
      </c>
      <c r="C4" s="35">
        <v>10561</v>
      </c>
      <c r="D4" s="63">
        <v>10826</v>
      </c>
      <c r="E4" s="211"/>
    </row>
    <row r="5" spans="1:5" ht="30" x14ac:dyDescent="0.25">
      <c r="A5" s="201" t="s">
        <v>716</v>
      </c>
      <c r="B5" s="72">
        <v>22264</v>
      </c>
      <c r="C5" s="61">
        <v>10964</v>
      </c>
      <c r="D5" s="111">
        <v>11300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3837</v>
      </c>
      <c r="C4" s="71">
        <v>6311</v>
      </c>
    </row>
    <row r="5" spans="1:6" x14ac:dyDescent="0.25">
      <c r="A5" s="286" t="s">
        <v>719</v>
      </c>
      <c r="B5" s="214">
        <v>790</v>
      </c>
      <c r="C5" s="214">
        <v>896</v>
      </c>
    </row>
    <row r="6" spans="1:6" x14ac:dyDescent="0.25">
      <c r="A6" s="286" t="s">
        <v>720</v>
      </c>
      <c r="B6" s="214">
        <v>1680</v>
      </c>
      <c r="C6" s="214">
        <v>1868</v>
      </c>
    </row>
    <row r="7" spans="1:6" x14ac:dyDescent="0.25">
      <c r="A7" s="286" t="s">
        <v>721</v>
      </c>
      <c r="B7" s="214">
        <v>2855</v>
      </c>
      <c r="C7" s="214">
        <v>2028</v>
      </c>
    </row>
    <row r="8" spans="1:6" x14ac:dyDescent="0.25">
      <c r="A8" s="286" t="s">
        <v>722</v>
      </c>
      <c r="B8" s="214">
        <v>28</v>
      </c>
      <c r="C8" s="214">
        <v>81</v>
      </c>
    </row>
    <row r="9" spans="1:6" x14ac:dyDescent="0.25">
      <c r="A9" s="286" t="s">
        <v>723</v>
      </c>
      <c r="B9" s="214">
        <v>1093</v>
      </c>
      <c r="C9" s="214">
        <v>949</v>
      </c>
    </row>
    <row r="10" spans="1:6" ht="30" x14ac:dyDescent="0.25">
      <c r="A10" s="293" t="s">
        <v>724</v>
      </c>
      <c r="B10" s="214">
        <v>2331</v>
      </c>
      <c r="C10" s="214">
        <v>272</v>
      </c>
    </row>
    <row r="11" spans="1:6" x14ac:dyDescent="0.25">
      <c r="A11" s="286" t="s">
        <v>887</v>
      </c>
      <c r="B11" s="214">
        <v>418</v>
      </c>
      <c r="C11" s="214">
        <v>585</v>
      </c>
    </row>
    <row r="12" spans="1:6" x14ac:dyDescent="0.25">
      <c r="A12" s="294" t="s">
        <v>16</v>
      </c>
      <c r="B12" s="1">
        <f>SUM(B4:B11)</f>
        <v>13032</v>
      </c>
      <c r="C12" s="1">
        <f>SUM(C4:C11)</f>
        <v>12990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3228</v>
      </c>
      <c r="C19" s="71">
        <v>4780</v>
      </c>
    </row>
    <row r="20" spans="1:3" x14ac:dyDescent="0.25">
      <c r="A20" s="286" t="s">
        <v>719</v>
      </c>
      <c r="B20" s="214">
        <v>674</v>
      </c>
      <c r="C20" s="214">
        <v>758</v>
      </c>
    </row>
    <row r="21" spans="1:3" x14ac:dyDescent="0.25">
      <c r="A21" s="286" t="s">
        <v>720</v>
      </c>
      <c r="B21" s="214">
        <v>1436</v>
      </c>
      <c r="C21" s="214">
        <v>1541</v>
      </c>
    </row>
    <row r="22" spans="1:3" x14ac:dyDescent="0.25">
      <c r="A22" s="286" t="s">
        <v>721</v>
      </c>
      <c r="B22" s="214">
        <v>3292</v>
      </c>
      <c r="C22" s="214">
        <v>2873</v>
      </c>
    </row>
    <row r="23" spans="1:3" x14ac:dyDescent="0.25">
      <c r="A23" s="286" t="s">
        <v>722</v>
      </c>
      <c r="B23" s="214">
        <v>21</v>
      </c>
      <c r="C23" s="214">
        <v>105</v>
      </c>
    </row>
    <row r="24" spans="1:3" x14ac:dyDescent="0.25">
      <c r="A24" s="286" t="s">
        <v>723</v>
      </c>
      <c r="B24" s="214">
        <v>828</v>
      </c>
      <c r="C24" s="214">
        <v>750</v>
      </c>
    </row>
    <row r="25" spans="1:3" ht="30" x14ac:dyDescent="0.25">
      <c r="A25" s="293" t="s">
        <v>724</v>
      </c>
      <c r="B25" s="214">
        <v>1733</v>
      </c>
      <c r="C25" s="214">
        <v>183</v>
      </c>
    </row>
    <row r="26" spans="1:3" x14ac:dyDescent="0.25">
      <c r="A26" s="286" t="s">
        <v>887</v>
      </c>
      <c r="B26" s="214">
        <v>415</v>
      </c>
      <c r="C26" s="214">
        <v>916</v>
      </c>
    </row>
    <row r="27" spans="1:3" x14ac:dyDescent="0.25">
      <c r="A27" s="294" t="s">
        <v>16</v>
      </c>
      <c r="B27" s="1">
        <f>SUM(B19:B26)</f>
        <v>11627</v>
      </c>
      <c r="C27" s="1">
        <f>SUM(C19:C26)</f>
        <v>11906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76.78</v>
      </c>
      <c r="C4" s="1018">
        <v>75.099999999999994</v>
      </c>
      <c r="D4" s="1018">
        <v>78.540000000000006</v>
      </c>
      <c r="E4" s="1019">
        <v>35</v>
      </c>
      <c r="F4" s="1019">
        <v>172.7</v>
      </c>
      <c r="G4" s="1020">
        <v>45.4</v>
      </c>
      <c r="H4" s="1021">
        <v>44.1</v>
      </c>
      <c r="I4" s="1022">
        <v>46.8</v>
      </c>
      <c r="J4" s="1019">
        <v>16.8</v>
      </c>
    </row>
    <row r="5" spans="1:12" x14ac:dyDescent="0.25">
      <c r="A5" s="498">
        <v>2021</v>
      </c>
      <c r="B5" s="757">
        <v>75.78</v>
      </c>
      <c r="C5" s="758">
        <v>73.42</v>
      </c>
      <c r="D5" s="758">
        <v>78.31</v>
      </c>
      <c r="E5" s="1023">
        <v>35</v>
      </c>
      <c r="F5" s="1023">
        <v>176</v>
      </c>
      <c r="G5" s="1024">
        <v>45.6</v>
      </c>
      <c r="H5" s="1025">
        <v>44.3</v>
      </c>
      <c r="I5" s="1026">
        <v>46.8</v>
      </c>
      <c r="J5" s="1023">
        <v>8.5</v>
      </c>
    </row>
    <row r="6" spans="1:12" x14ac:dyDescent="0.25">
      <c r="A6" s="499">
        <v>2022</v>
      </c>
      <c r="B6" s="1011">
        <v>76.03</v>
      </c>
      <c r="C6" s="1012">
        <v>74.03</v>
      </c>
      <c r="D6" s="1012">
        <v>78.150000000000006</v>
      </c>
      <c r="E6" s="1013">
        <v>35</v>
      </c>
      <c r="F6" s="1013">
        <v>183.9</v>
      </c>
      <c r="G6" s="1014">
        <v>45.9</v>
      </c>
      <c r="H6" s="1015">
        <v>44.9</v>
      </c>
      <c r="I6" s="1016">
        <v>47</v>
      </c>
      <c r="J6" s="1013">
        <v>25.4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16.8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8.5</v>
      </c>
    </row>
    <row r="13" spans="1:12" x14ac:dyDescent="0.25">
      <c r="A13" s="633">
        <f t="shared" si="0"/>
        <v>2022</v>
      </c>
      <c r="B13" s="627">
        <f t="shared" si="1"/>
        <v>25.4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6324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7448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64707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1368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6249</v>
      </c>
      <c r="C5" s="70">
        <v>7183</v>
      </c>
      <c r="D5" s="55">
        <v>4322</v>
      </c>
      <c r="E5" s="110">
        <v>2862</v>
      </c>
      <c r="F5" s="55">
        <v>30.1</v>
      </c>
      <c r="G5" s="55">
        <v>36.1</v>
      </c>
      <c r="H5" s="110">
        <v>24.1</v>
      </c>
      <c r="I5" s="55"/>
      <c r="J5" s="70"/>
      <c r="K5" s="55"/>
      <c r="L5" s="55"/>
      <c r="M5" s="71">
        <v>68</v>
      </c>
      <c r="N5" s="71">
        <v>58</v>
      </c>
      <c r="O5" s="71">
        <v>78</v>
      </c>
    </row>
    <row r="6" spans="1:16" x14ac:dyDescent="0.25">
      <c r="A6" s="215">
        <v>2021</v>
      </c>
      <c r="B6" s="212">
        <v>6319</v>
      </c>
      <c r="C6" s="212">
        <v>7388</v>
      </c>
      <c r="D6" s="58">
        <v>4416</v>
      </c>
      <c r="E6" s="160">
        <v>2972</v>
      </c>
      <c r="F6" s="58">
        <v>31.3</v>
      </c>
      <c r="G6" s="58">
        <v>37.200000000000003</v>
      </c>
      <c r="H6" s="160">
        <v>25.3</v>
      </c>
      <c r="I6" s="58">
        <v>51376</v>
      </c>
      <c r="J6" s="212">
        <v>1658</v>
      </c>
      <c r="K6" s="58">
        <v>710</v>
      </c>
      <c r="L6" s="58">
        <v>948</v>
      </c>
      <c r="M6" s="214">
        <v>71</v>
      </c>
      <c r="N6" s="214">
        <v>60</v>
      </c>
      <c r="O6" s="214">
        <v>81</v>
      </c>
    </row>
    <row r="7" spans="1:16" x14ac:dyDescent="0.25">
      <c r="A7" s="229">
        <v>2022</v>
      </c>
      <c r="B7" s="167">
        <v>6324</v>
      </c>
      <c r="C7" s="167">
        <v>7448</v>
      </c>
      <c r="D7" s="94">
        <v>4417</v>
      </c>
      <c r="E7" s="169">
        <v>3032</v>
      </c>
      <c r="F7" s="94">
        <v>31.6</v>
      </c>
      <c r="G7" s="58">
        <v>37</v>
      </c>
      <c r="H7" s="160">
        <v>26</v>
      </c>
      <c r="I7" s="94">
        <v>56914</v>
      </c>
      <c r="J7" s="167">
        <v>1467</v>
      </c>
      <c r="K7" s="94">
        <v>603</v>
      </c>
      <c r="L7" s="94">
        <v>864</v>
      </c>
      <c r="M7" s="214">
        <v>63</v>
      </c>
      <c r="N7" s="214">
        <v>51</v>
      </c>
      <c r="O7" s="214">
        <v>75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64707</v>
      </c>
      <c r="J8" s="1072">
        <v>1368</v>
      </c>
      <c r="K8" s="1073">
        <v>607</v>
      </c>
      <c r="L8" s="1073">
        <v>761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51376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56914</v>
      </c>
      <c r="F14" s="514">
        <f>A5</f>
        <v>2020</v>
      </c>
      <c r="G14" s="310">
        <f>IF(ISBLANK(E5),"",E5)</f>
        <v>2862</v>
      </c>
      <c r="H14" s="310">
        <f>IF(ISBLANK(D5),"",D5)</f>
        <v>4322</v>
      </c>
      <c r="K14" s="514">
        <f>A6</f>
        <v>2021</v>
      </c>
      <c r="L14" s="310">
        <f>IF(ISBLANK(L6),"",L6)</f>
        <v>948</v>
      </c>
      <c r="M14" s="310">
        <f>IF(ISBLANK(K6),"",K6)</f>
        <v>710</v>
      </c>
    </row>
    <row r="15" spans="1:16" x14ac:dyDescent="0.25">
      <c r="A15" s="481">
        <f>A8</f>
        <v>2023</v>
      </c>
      <c r="B15" s="311">
        <f t="shared" si="0"/>
        <v>64707</v>
      </c>
      <c r="F15" s="486">
        <f t="shared" ref="F15:F16" si="1">A6</f>
        <v>2021</v>
      </c>
      <c r="G15" s="479">
        <f t="shared" ref="G15:G16" si="2">IF(ISBLANK(E6),"",E6)</f>
        <v>2972</v>
      </c>
      <c r="H15" s="479">
        <f t="shared" ref="H15:H16" si="3">IF(ISBLANK(D6),"",D6)</f>
        <v>4416</v>
      </c>
      <c r="K15" s="486">
        <f>A7</f>
        <v>2022</v>
      </c>
      <c r="L15" s="479">
        <f t="shared" ref="L15:L16" si="4">IF(ISBLANK(L7),"",L7)</f>
        <v>864</v>
      </c>
      <c r="M15" s="479">
        <f t="shared" ref="M15:M16" si="5">IF(ISBLANK(K7),"",K7)</f>
        <v>603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3032</v>
      </c>
      <c r="H16" s="311">
        <f t="shared" si="3"/>
        <v>4417</v>
      </c>
      <c r="K16" s="481">
        <f>A8</f>
        <v>2023</v>
      </c>
      <c r="L16" s="311">
        <f t="shared" si="4"/>
        <v>761</v>
      </c>
      <c r="M16" s="311">
        <f t="shared" si="5"/>
        <v>607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6249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6319</v>
      </c>
      <c r="C21" s="373"/>
      <c r="D21" s="197"/>
      <c r="F21" s="514">
        <f>A5</f>
        <v>2020</v>
      </c>
      <c r="G21" s="310">
        <f>IF(ISBLANK(E5),"",E5)</f>
        <v>2862</v>
      </c>
      <c r="H21" s="310">
        <f>IF(ISBLANK(D5),"",D5)</f>
        <v>4322</v>
      </c>
      <c r="K21" s="514">
        <f>A6</f>
        <v>2021</v>
      </c>
      <c r="L21" s="310">
        <f>IF(ISBLANK(L6),"",L6)</f>
        <v>948</v>
      </c>
      <c r="M21" s="310">
        <f>IF(ISBLANK(K6),"",K6)</f>
        <v>710</v>
      </c>
    </row>
    <row r="22" spans="1:15" x14ac:dyDescent="0.25">
      <c r="A22" s="481">
        <f t="shared" si="6"/>
        <v>2022</v>
      </c>
      <c r="B22" s="311">
        <f t="shared" si="7"/>
        <v>6324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2972</v>
      </c>
      <c r="H22" s="479">
        <f t="shared" ref="H22:H23" si="10">IF(ISBLANK(D6),"",D6)</f>
        <v>4416</v>
      </c>
      <c r="K22" s="486">
        <f>A7</f>
        <v>2022</v>
      </c>
      <c r="L22" s="479">
        <f>IF(ISBLANK(L7),"",L7)</f>
        <v>864</v>
      </c>
      <c r="M22" s="479">
        <f>IF(ISBLANK(K7),"",K7)</f>
        <v>603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3032</v>
      </c>
      <c r="H23" s="311">
        <f t="shared" si="10"/>
        <v>4417</v>
      </c>
      <c r="K23" s="481">
        <f>A8</f>
        <v>2023</v>
      </c>
      <c r="L23" s="311">
        <f>IF(ISBLANK(L8),"",L8)</f>
        <v>761</v>
      </c>
      <c r="M23" s="311">
        <f>IF(ISBLANK(K8),"",K8)</f>
        <v>607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6249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6319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6324</v>
      </c>
      <c r="C28" s="373"/>
      <c r="D28" s="197"/>
      <c r="F28" s="514">
        <f>A5</f>
        <v>2020</v>
      </c>
      <c r="G28" s="310">
        <f>IF(ISBLANK(H5),"",H5)</f>
        <v>24.1</v>
      </c>
      <c r="H28" s="310">
        <f>IF(ISBLANK(G5),"",G5)</f>
        <v>36.1</v>
      </c>
      <c r="K28" s="514">
        <f>A5</f>
        <v>2020</v>
      </c>
      <c r="L28" s="310">
        <f>IF(ISBLANK(O5),"",O5)</f>
        <v>78</v>
      </c>
      <c r="M28" s="310">
        <f>IF(ISBLANK(N5),"",N5)</f>
        <v>58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25.3</v>
      </c>
      <c r="H29" s="479">
        <f t="shared" ref="H29:H30" si="15">IF(ISBLANK(G6),"",G6)</f>
        <v>37.200000000000003</v>
      </c>
      <c r="K29" s="486">
        <f t="shared" ref="K29:K30" si="16">A6</f>
        <v>2021</v>
      </c>
      <c r="L29" s="479">
        <f t="shared" ref="L29:L30" si="17">IF(ISBLANK(O6),"",O6)</f>
        <v>81</v>
      </c>
      <c r="M29" s="479">
        <f t="shared" ref="M29:M30" si="18">IF(ISBLANK(N6),"",N6)</f>
        <v>60</v>
      </c>
    </row>
    <row r="30" spans="1:15" x14ac:dyDescent="0.25">
      <c r="F30" s="481">
        <f t="shared" si="13"/>
        <v>2022</v>
      </c>
      <c r="G30" s="311">
        <f t="shared" si="14"/>
        <v>26</v>
      </c>
      <c r="H30" s="311">
        <f t="shared" si="15"/>
        <v>37</v>
      </c>
      <c r="K30" s="481">
        <f t="shared" si="16"/>
        <v>2022</v>
      </c>
      <c r="L30" s="311">
        <f t="shared" si="17"/>
        <v>75</v>
      </c>
      <c r="M30" s="311">
        <f t="shared" si="18"/>
        <v>51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24.1</v>
      </c>
      <c r="H35" s="310">
        <f>IF(ISBLANK(G5),"",G5)</f>
        <v>36.1</v>
      </c>
      <c r="K35" s="514">
        <f>A5</f>
        <v>2020</v>
      </c>
      <c r="L35" s="310">
        <f>IF(ISBLANK(O5),"",O5)</f>
        <v>78</v>
      </c>
      <c r="M35" s="310">
        <f>IF(ISBLANK(N5),"",N5)</f>
        <v>58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25.3</v>
      </c>
      <c r="H36" s="479">
        <f t="shared" ref="H36:H37" si="21">IF(ISBLANK(G6),"",G6)</f>
        <v>37.200000000000003</v>
      </c>
      <c r="K36" s="486">
        <f t="shared" ref="K36:K37" si="22">A6</f>
        <v>2021</v>
      </c>
      <c r="L36" s="479">
        <f t="shared" ref="L36:L37" si="23">IF(ISBLANK(O6),"",O6)</f>
        <v>81</v>
      </c>
      <c r="M36" s="479">
        <f t="shared" ref="M36:M37" si="24">IF(ISBLANK(N6),"",N6)</f>
        <v>60</v>
      </c>
    </row>
    <row r="37" spans="6:15" x14ac:dyDescent="0.25">
      <c r="F37" s="481">
        <f t="shared" si="19"/>
        <v>2022</v>
      </c>
      <c r="G37" s="311">
        <f t="shared" si="20"/>
        <v>26</v>
      </c>
      <c r="H37" s="311">
        <f t="shared" si="21"/>
        <v>37</v>
      </c>
      <c r="K37" s="481">
        <f t="shared" si="22"/>
        <v>2022</v>
      </c>
      <c r="L37" s="311">
        <f t="shared" si="23"/>
        <v>75</v>
      </c>
      <c r="M37" s="311">
        <f t="shared" si="24"/>
        <v>51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19.399999999999999</v>
      </c>
      <c r="C6" s="35">
        <v>20.8</v>
      </c>
      <c r="D6" s="63">
        <v>18.2</v>
      </c>
      <c r="E6" s="35">
        <v>60.1</v>
      </c>
      <c r="F6" s="35">
        <v>55.9</v>
      </c>
      <c r="G6" s="35">
        <v>63.3</v>
      </c>
      <c r="H6" s="292">
        <v>20.5</v>
      </c>
      <c r="I6" s="35">
        <v>23.2</v>
      </c>
      <c r="J6" s="63">
        <v>18.5</v>
      </c>
      <c r="M6" s="127" t="s">
        <v>16</v>
      </c>
      <c r="N6" s="935">
        <f>IF(ISBLANK(B8),"",B8)</f>
        <v>19.2</v>
      </c>
      <c r="O6" s="935">
        <f>IF(ISBLANK(E8),"",E8)</f>
        <v>58.6</v>
      </c>
      <c r="P6" s="128">
        <f>IF(ISBLANK(H8),"",H8)</f>
        <v>22.2</v>
      </c>
    </row>
    <row r="7" spans="1:19" x14ac:dyDescent="0.25">
      <c r="A7" s="286">
        <v>2022</v>
      </c>
      <c r="B7" s="167">
        <v>20</v>
      </c>
      <c r="C7" s="94">
        <v>21.2</v>
      </c>
      <c r="D7" s="169">
        <v>19.2</v>
      </c>
      <c r="E7" s="94">
        <v>57.9</v>
      </c>
      <c r="F7" s="94">
        <v>52.9</v>
      </c>
      <c r="G7" s="94">
        <v>61.5</v>
      </c>
      <c r="H7" s="167">
        <v>22</v>
      </c>
      <c r="I7" s="94">
        <v>25.9</v>
      </c>
      <c r="J7" s="169">
        <v>19.3</v>
      </c>
    </row>
    <row r="8" spans="1:19" x14ac:dyDescent="0.25">
      <c r="A8" s="218">
        <v>2023</v>
      </c>
      <c r="B8" s="167">
        <v>19.2</v>
      </c>
      <c r="C8" s="94">
        <v>24.1</v>
      </c>
      <c r="D8" s="169">
        <v>15.4</v>
      </c>
      <c r="E8" s="94">
        <v>58.6</v>
      </c>
      <c r="F8" s="94">
        <v>51.6</v>
      </c>
      <c r="G8" s="94">
        <v>64.099999999999994</v>
      </c>
      <c r="H8" s="167">
        <v>22.2</v>
      </c>
      <c r="I8" s="94">
        <v>24.4</v>
      </c>
      <c r="J8" s="169">
        <v>20.5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15.4</v>
      </c>
      <c r="O12" s="936">
        <f>IF(ISBLANK(G8),"",G8)</f>
        <v>64.099999999999994</v>
      </c>
      <c r="P12" s="938">
        <f>IF(ISBLANK(J8),"",J8)</f>
        <v>20.5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24.1</v>
      </c>
      <c r="O13" s="937">
        <f>IF(ISBLANK(F8),"",F8)</f>
        <v>51.6</v>
      </c>
      <c r="P13" s="939">
        <f>IF(ISBLANK(I8),"",I8)</f>
        <v>24.4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19.2</v>
      </c>
      <c r="O20" s="935">
        <f>IF(ISBLANK(E8),"",E8)</f>
        <v>58.6</v>
      </c>
      <c r="P20" s="940">
        <f>IF(ISBLANK(H8),"",H8)</f>
        <v>22.2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15.4</v>
      </c>
      <c r="O24" s="936">
        <f>IF(ISBLANK(G8),"",G8)</f>
        <v>64.099999999999994</v>
      </c>
      <c r="P24" s="938">
        <f>IF(ISBLANK(J8),"",J8)</f>
        <v>20.5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24.1</v>
      </c>
      <c r="O25" s="937">
        <f>IF(ISBLANK(F8),"",F8)</f>
        <v>51.6</v>
      </c>
      <c r="P25" s="939">
        <f>IF(ISBLANK(I8),"",I8)</f>
        <v>24.4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1177811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49920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1273773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53987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1802901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76414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216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1475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206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283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311626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35.9</v>
      </c>
      <c r="E21" s="751">
        <v>39.799999999999997</v>
      </c>
      <c r="F21" s="751">
        <v>36.799999999999997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9</v>
      </c>
      <c r="E22" s="752">
        <v>1.5</v>
      </c>
      <c r="F22" s="752">
        <v>1.4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36.799999999999997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1.4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61.800000000000004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36.799999999999997</v>
      </c>
    </row>
    <row r="32" spans="1:11" x14ac:dyDescent="0.25">
      <c r="A32" s="698" t="s">
        <v>1431</v>
      </c>
      <c r="B32" s="734">
        <f>F22</f>
        <v>1.4</v>
      </c>
    </row>
    <row r="33" spans="1:2" x14ac:dyDescent="0.25">
      <c r="A33" s="699" t="s">
        <v>1432</v>
      </c>
      <c r="B33" s="732">
        <f>100-(B30+B31+B32)</f>
        <v>61.800000000000004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218</v>
      </c>
      <c r="C4" s="71">
        <v>9</v>
      </c>
      <c r="D4" s="71">
        <v>9</v>
      </c>
      <c r="G4" s="217">
        <f>A4</f>
        <v>2021</v>
      </c>
      <c r="H4" s="289">
        <f>IF(ISBLANK(C4),"",C4)</f>
        <v>9</v>
      </c>
      <c r="I4" s="289">
        <f>IF(ISBLANK(D4),"",D4)</f>
        <v>9</v>
      </c>
    </row>
    <row r="5" spans="1:9" x14ac:dyDescent="0.25">
      <c r="A5" s="286">
        <v>2022</v>
      </c>
      <c r="B5" s="214">
        <v>218</v>
      </c>
      <c r="C5" s="214">
        <v>7</v>
      </c>
      <c r="D5" s="214">
        <v>11</v>
      </c>
      <c r="G5" s="286">
        <f t="shared" ref="G5:G6" si="0">A5</f>
        <v>2022</v>
      </c>
      <c r="H5" s="290">
        <f t="shared" ref="H5:H6" si="1">IF(ISBLANK(C5),"",C5)</f>
        <v>7</v>
      </c>
      <c r="I5" s="290">
        <f t="shared" ref="I5:I6" si="2">IF(ISBLANK(D5),"",D5)</f>
        <v>11</v>
      </c>
    </row>
    <row r="6" spans="1:9" x14ac:dyDescent="0.25">
      <c r="A6" s="218">
        <v>2023</v>
      </c>
      <c r="B6" s="168">
        <v>216</v>
      </c>
      <c r="C6" s="168">
        <v>11</v>
      </c>
      <c r="D6" s="168">
        <v>9</v>
      </c>
      <c r="G6" s="219">
        <f t="shared" si="0"/>
        <v>2023</v>
      </c>
      <c r="H6" s="291">
        <f t="shared" si="1"/>
        <v>11</v>
      </c>
      <c r="I6" s="291">
        <f t="shared" si="2"/>
        <v>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9</v>
      </c>
      <c r="I12" s="289">
        <f>IF(ISBLANK(D4),"",D4)</f>
        <v>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7</v>
      </c>
      <c r="I13" s="290">
        <f t="shared" si="4"/>
        <v>11</v>
      </c>
    </row>
    <row r="14" spans="1:9" x14ac:dyDescent="0.25">
      <c r="G14" s="219">
        <f t="shared" si="3"/>
        <v>2023</v>
      </c>
      <c r="H14" s="291">
        <f t="shared" ref="H14:I14" si="5">IF(ISBLANK(C6),"",C6)</f>
        <v>11</v>
      </c>
      <c r="I14" s="291">
        <f t="shared" si="5"/>
        <v>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1302</v>
      </c>
      <c r="C23" s="71">
        <v>174</v>
      </c>
      <c r="D23" s="71">
        <v>258</v>
      </c>
      <c r="G23" s="217">
        <f>A23</f>
        <v>2021</v>
      </c>
      <c r="H23" s="289">
        <f>IF(ISBLANK(C23),"",C23)</f>
        <v>174</v>
      </c>
      <c r="I23" s="289">
        <f>IF(ISBLANK(D23),"",D23)</f>
        <v>258</v>
      </c>
    </row>
    <row r="24" spans="1:13" x14ac:dyDescent="0.25">
      <c r="A24" s="286">
        <v>2022</v>
      </c>
      <c r="B24" s="214">
        <v>1392</v>
      </c>
      <c r="C24" s="214">
        <v>190</v>
      </c>
      <c r="D24" s="214">
        <v>276</v>
      </c>
      <c r="G24" s="286">
        <f t="shared" ref="G24:G25" si="6">A24</f>
        <v>2022</v>
      </c>
      <c r="H24" s="290">
        <f t="shared" ref="H24:H25" si="7">IF(ISBLANK(C24),"",C24)</f>
        <v>190</v>
      </c>
      <c r="I24" s="290">
        <f t="shared" ref="I24:I25" si="8">IF(ISBLANK(D24),"",D24)</f>
        <v>276</v>
      </c>
    </row>
    <row r="25" spans="1:13" x14ac:dyDescent="0.25">
      <c r="A25" s="218">
        <v>2023</v>
      </c>
      <c r="B25" s="168">
        <v>1475</v>
      </c>
      <c r="C25" s="168">
        <v>206</v>
      </c>
      <c r="D25" s="168">
        <v>283</v>
      </c>
      <c r="G25" s="219">
        <f t="shared" si="6"/>
        <v>2023</v>
      </c>
      <c r="H25" s="291">
        <f t="shared" si="7"/>
        <v>206</v>
      </c>
      <c r="I25" s="291">
        <f t="shared" si="8"/>
        <v>283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174</v>
      </c>
      <c r="I31" s="289">
        <f>IF(ISBLANK(D23),"",D23)</f>
        <v>258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190</v>
      </c>
      <c r="I32" s="290">
        <f t="shared" si="10"/>
        <v>276</v>
      </c>
    </row>
    <row r="33" spans="7:9" x14ac:dyDescent="0.25">
      <c r="G33" s="219">
        <f t="shared" si="9"/>
        <v>2023</v>
      </c>
      <c r="H33" s="291">
        <f t="shared" ref="H33:I33" si="11">IF(ISBLANK(C25),"",C25)</f>
        <v>206</v>
      </c>
      <c r="I33" s="291">
        <f t="shared" si="11"/>
        <v>283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417391</v>
      </c>
      <c r="E4" s="70">
        <v>17494</v>
      </c>
      <c r="F4" s="1076">
        <v>104231</v>
      </c>
      <c r="G4" s="70">
        <v>4369</v>
      </c>
      <c r="H4" s="1078">
        <v>1161850</v>
      </c>
      <c r="I4" s="1077">
        <v>48697</v>
      </c>
    </row>
    <row r="5" spans="1:9" x14ac:dyDescent="0.25">
      <c r="A5" s="587">
        <v>2021</v>
      </c>
      <c r="B5" s="1079">
        <v>0</v>
      </c>
      <c r="C5" s="1080">
        <v>0</v>
      </c>
      <c r="D5" s="160">
        <v>580619</v>
      </c>
      <c r="E5" s="212">
        <v>24589</v>
      </c>
      <c r="F5" s="1079">
        <v>21939</v>
      </c>
      <c r="G5" s="212">
        <v>929</v>
      </c>
      <c r="H5" s="1081">
        <v>1457371</v>
      </c>
      <c r="I5" s="1080">
        <v>61719</v>
      </c>
    </row>
    <row r="6" spans="1:9" x14ac:dyDescent="0.25">
      <c r="A6" s="588">
        <v>2022</v>
      </c>
      <c r="B6" s="1082">
        <v>0</v>
      </c>
      <c r="C6" s="1083">
        <v>0</v>
      </c>
      <c r="D6" s="169">
        <v>663656</v>
      </c>
      <c r="E6" s="167">
        <v>28128</v>
      </c>
      <c r="F6" s="1082">
        <v>25555</v>
      </c>
      <c r="G6" s="167">
        <v>1083</v>
      </c>
      <c r="H6" s="1084">
        <v>1802901</v>
      </c>
      <c r="I6" s="1083">
        <v>76414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177990</v>
      </c>
      <c r="C4" s="1076">
        <v>909386</v>
      </c>
      <c r="D4" s="1077">
        <v>38115</v>
      </c>
      <c r="E4" s="1076">
        <v>838114</v>
      </c>
      <c r="F4" s="1077">
        <v>35128</v>
      </c>
    </row>
    <row r="5" spans="1:6" x14ac:dyDescent="0.25">
      <c r="A5" s="480">
        <v>2021</v>
      </c>
      <c r="B5" s="1081">
        <v>219113</v>
      </c>
      <c r="C5" s="1079">
        <v>1092847</v>
      </c>
      <c r="D5" s="1080">
        <v>46282</v>
      </c>
      <c r="E5" s="1079">
        <v>997278</v>
      </c>
      <c r="F5" s="1080">
        <v>42234</v>
      </c>
    </row>
    <row r="6" spans="1:6" ht="15.75" thickBot="1" x14ac:dyDescent="0.3">
      <c r="A6" s="960">
        <v>2022</v>
      </c>
      <c r="B6" s="1085">
        <v>311626</v>
      </c>
      <c r="C6" s="1086">
        <v>1177811</v>
      </c>
      <c r="D6" s="1087">
        <v>49920</v>
      </c>
      <c r="E6" s="1086">
        <v>1273773</v>
      </c>
      <c r="F6" s="1087">
        <v>53987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Bajina Bašta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673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23594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15.5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76.03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183.9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21387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22264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654</v>
      </c>
      <c r="C63" s="548">
        <f>IF(ISBLANK('DEM2'!C7),"-",'DEM2'!C7)</f>
        <v>682</v>
      </c>
      <c r="D63" s="548"/>
      <c r="E63" s="548">
        <f>IF(ISBLANK('DEM2'!D8),"-",'DEM2'!D8)</f>
        <v>672</v>
      </c>
      <c r="F63" s="548">
        <f>IF(ISBLANK('DEM2'!C8),"-",'DEM2'!C8)</f>
        <v>687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798</v>
      </c>
      <c r="C64" s="317">
        <f>IF(ISBLANK('DEM2'!F7),"-",'DEM2'!F7)</f>
        <v>885</v>
      </c>
      <c r="D64" s="789"/>
      <c r="E64" s="317">
        <f>IF(ISBLANK('DEM2'!G8),"-",'DEM2'!G8)</f>
        <v>783</v>
      </c>
      <c r="F64" s="317">
        <f>IF(ISBLANK('DEM2'!F8),"-",'DEM2'!F8)</f>
        <v>878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472</v>
      </c>
      <c r="C65" s="345">
        <f>IF(ISBLANK('DEM2'!I7),"-",'DEM2'!I7)</f>
        <v>515</v>
      </c>
      <c r="D65" s="393"/>
      <c r="E65" s="345">
        <f>IF(ISBLANK('DEM2'!J8),"-",'DEM2'!J8)</f>
        <v>454</v>
      </c>
      <c r="F65" s="345">
        <f>IF(ISBLANK('DEM2'!I8),"-",'DEM2'!I8)</f>
        <v>509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1799</v>
      </c>
      <c r="C66" s="348">
        <f>IF(ISBLANK('DEM2'!L7),"-",'DEM2'!L7)</f>
        <v>1951</v>
      </c>
      <c r="D66" s="394"/>
      <c r="E66" s="348">
        <f>IF(ISBLANK('DEM2'!M8),"-",'DEM2'!M8)</f>
        <v>1793</v>
      </c>
      <c r="F66" s="348">
        <f>IF(ISBLANK('DEM2'!L8),"-",'DEM2'!L8)</f>
        <v>1945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1710</v>
      </c>
      <c r="C67" s="345">
        <f>IF(ISBLANK('DEM2'!O7),"-",'DEM2'!O7)</f>
        <v>1934</v>
      </c>
      <c r="D67" s="393"/>
      <c r="E67" s="345">
        <f>IF(ISBLANK('DEM2'!P8),"-",'DEM2'!P8)</f>
        <v>1596</v>
      </c>
      <c r="F67" s="345">
        <f>IF(ISBLANK('DEM2'!O8),"-",'DEM2'!O8)</f>
        <v>1827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7176</v>
      </c>
      <c r="C68" s="317">
        <f>IF(ISBLANK('DEM2'!R7),"-",'DEM2'!R7)</f>
        <v>7782</v>
      </c>
      <c r="D68" s="395"/>
      <c r="E68" s="317">
        <f>IF(ISBLANK('DEM2'!S8),"-",'DEM2'!S8)</f>
        <v>7068</v>
      </c>
      <c r="F68" s="317">
        <f>IF(ISBLANK('DEM2'!R8),"-",'DEM2'!R8)</f>
        <v>7695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11732</v>
      </c>
      <c r="C69" s="463">
        <f>IF(ISBLANK('DEM2'!U7),"-",'DEM2'!U7)</f>
        <v>11881</v>
      </c>
      <c r="D69" s="799"/>
      <c r="E69" s="463">
        <f>IF(ISBLANK('DEM2'!V8),"-",'DEM2'!V8)</f>
        <v>11664</v>
      </c>
      <c r="F69" s="463">
        <f>IF(ISBLANK('DEM2'!U8),"-",'DEM2'!U8)</f>
        <v>11930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5.7</v>
      </c>
      <c r="G115" s="800">
        <f>IF(ISBLANK('DEM2'!E23),"-",'DEM2'!E23)</f>
        <v>5.7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5.5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6.1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6324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7448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64707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1368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34.700000000000003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93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34.799999999999997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1802901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76414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663656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406204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28128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25555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1083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1177811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49920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1273773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53987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216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1475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311626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5071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4537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1853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11682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5037</v>
      </c>
      <c r="C300" s="808">
        <f>IF(ISBLANK(POLJ3!C4),"-",POLJ3!C4)</f>
        <v>820</v>
      </c>
      <c r="D300" s="1160">
        <f>IF(ISBLANK(POLJ3!D4),"-",POLJ3!D4)</f>
        <v>4217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8506</v>
      </c>
      <c r="C301" s="789">
        <f>IF(ISBLANK(POLJ3!C5),"-",POLJ3!C5)</f>
        <v>5462</v>
      </c>
      <c r="D301" s="1161">
        <f>IF(ISBLANK(POLJ3!D5),"-",POLJ3!D5)</f>
        <v>3044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8</v>
      </c>
      <c r="C302" s="790">
        <f>IF(ISBLANK(POLJ3!C6),"-",POLJ3!C6)</f>
        <v>0</v>
      </c>
      <c r="D302" s="1162">
        <f>IF(ISBLANK(POLJ3!D6),"-",POLJ3!D6)</f>
        <v>8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34</v>
      </c>
      <c r="C303" s="791">
        <f>IF(ISBLANK(POLJ3!C7),"-",POLJ3!C7)</f>
        <v>4</v>
      </c>
      <c r="D303" s="1163">
        <f>IF(ISBLANK(POLJ3!D7),"-",POLJ3!D7)</f>
        <v>30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5071</v>
      </c>
      <c r="C304" s="807">
        <f>IF(ISBLANK(POLJ3!C8),"-",POLJ3!C8)</f>
        <v>767</v>
      </c>
      <c r="D304" s="1164">
        <f>IF(ISBLANK(POLJ3!D8),"-",POLJ3!D8)</f>
        <v>4304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103.01</v>
      </c>
      <c r="C310" s="1165"/>
      <c r="D310" s="3"/>
      <c r="E310" s="5"/>
      <c r="F310" s="5"/>
      <c r="G310" s="815" t="s">
        <v>854</v>
      </c>
      <c r="H310" s="816">
        <f>IF(ISBLANK(POLJ2!H3),"-",POLJ2!H3)</f>
        <v>4921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3166.99</v>
      </c>
      <c r="C311" s="1154"/>
      <c r="D311" s="3"/>
      <c r="E311" s="5"/>
      <c r="F311" s="5"/>
      <c r="G311" s="810" t="s">
        <v>855</v>
      </c>
      <c r="H311" s="248">
        <f>IF(ISBLANK(POLJ2!H4),"-",POLJ2!H4)</f>
        <v>11587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2887.57</v>
      </c>
      <c r="C312" s="1154"/>
      <c r="D312" s="3"/>
      <c r="E312" s="5"/>
      <c r="F312" s="5"/>
      <c r="G312" s="810" t="s">
        <v>856</v>
      </c>
      <c r="H312" s="248">
        <f>IF(ISBLANK(POLJ2!H5),"-",POLJ2!H5)</f>
        <v>35902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0.87</v>
      </c>
      <c r="C313" s="1154"/>
      <c r="D313" s="3"/>
      <c r="E313" s="5"/>
      <c r="F313" s="5"/>
      <c r="G313" s="812" t="s">
        <v>857</v>
      </c>
      <c r="H313" s="249">
        <f>IF(ISBLANK(POLJ2!H6),"-",POLJ2!H6)</f>
        <v>65603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6.52</v>
      </c>
      <c r="C314" s="1154"/>
      <c r="D314" s="3"/>
      <c r="E314" s="5"/>
      <c r="F314" s="5"/>
      <c r="G314" s="814" t="s">
        <v>847</v>
      </c>
      <c r="H314" s="817">
        <f>IF(ISBLANK(POLJ2!H7),"-",POLJ2!H7)</f>
        <v>118013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11887.92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18052.88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142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30.7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568</v>
      </c>
      <c r="I364" s="808">
        <f>IF(ISBLANK(OBRAZ2!I6),"-",OBRAZ2!I6)</f>
        <v>554</v>
      </c>
      <c r="J364" s="808">
        <f>IF(ISBLANK(OBRAZ2!J6),"-",OBRAZ2!J6)</f>
        <v>14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286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127</v>
      </c>
      <c r="I365" s="416">
        <f>IF(ISBLANK(OBRAZ2!I7),"-",OBRAZ2!I7)</f>
        <v>127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56.4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81</v>
      </c>
      <c r="I366" s="807">
        <f>IF(ISBLANK(OBRAZ2!I8),"-",OBRAZ2!I8)</f>
        <v>81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206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64.604810996563572</v>
      </c>
      <c r="I377" s="851">
        <f>IF(ISBLANK(OBRAZ2!C14),"-",OBRAZ2!C23)</f>
        <v>71.654929577464785</v>
      </c>
      <c r="J377" s="851">
        <f>IF(ISBLANK(OBRAZ2!D14),"-",OBRAZ2!D23)</f>
        <v>67.50788643533123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14.0893470790378</v>
      </c>
      <c r="I379" s="851">
        <f>IF(ISBLANK(OBRAZ2!C16),"-",OBRAZ2!C25)</f>
        <v>7.21830985915493</v>
      </c>
      <c r="J379" s="851">
        <f>IF(ISBLANK(OBRAZ2!D16),"-",OBRAZ2!D25)</f>
        <v>12.460567823343849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21.305841924398624</v>
      </c>
      <c r="I380" s="852">
        <f>IF(ISBLANK(OBRAZ2!C17),"-",OBRAZ2!C26)</f>
        <v>21.12676056338028</v>
      </c>
      <c r="J380" s="852">
        <f>IF(ISBLANK(OBRAZ2!D17),"-",OBRAZ2!D26)</f>
        <v>20.031545741324923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15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673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745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96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79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92.1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249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110.6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700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202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55.9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0.52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4.2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99.4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82.2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1516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6.4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253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3912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3.2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94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639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17.8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65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64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150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58.7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35.6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65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1524.828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5.3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118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4518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98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4000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38840.050000000003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58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15.27046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80</v>
      </c>
      <c r="D696" s="3"/>
      <c r="E696" s="5"/>
      <c r="F696" s="5"/>
      <c r="G696" s="837">
        <v>2012</v>
      </c>
      <c r="H696" s="835">
        <f>IF(ISBLANK(INDEKSI2!B5),"-",INDEKSI2!B5)</f>
        <v>30.13</v>
      </c>
      <c r="I696" s="835">
        <f>IF(ISBLANK(INDEKSI2!C5),"-",INDEKSI2!C5)</f>
        <v>73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43.99</v>
      </c>
      <c r="D697" s="3"/>
      <c r="E697" s="5"/>
      <c r="F697" s="5"/>
      <c r="G697" s="838">
        <v>2013</v>
      </c>
      <c r="H697" s="559">
        <f>IF(ISBLANK(INDEKSI2!B6),"-",INDEKSI2!B6)</f>
        <v>29.73</v>
      </c>
      <c r="I697" s="559">
        <f>IF(ISBLANK(INDEKSI2!C6),"-",INDEKSI2!C6)</f>
        <v>89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31.41</v>
      </c>
      <c r="I698" s="836">
        <f>IF(ISBLANK(INDEKSI2!C7),"-",INDEKSI2!C7)</f>
        <v>88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77592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7426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294096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18708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34.799999999999997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34.700000000000003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93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31.41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88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15.27046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80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43.99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31.19</v>
      </c>
      <c r="C4" s="721">
        <v>71</v>
      </c>
      <c r="D4" s="710"/>
      <c r="E4" s="711"/>
      <c r="F4" s="712"/>
    </row>
    <row r="5" spans="1:6" x14ac:dyDescent="0.25">
      <c r="A5" s="286">
        <v>2012</v>
      </c>
      <c r="B5" s="614">
        <v>30.13</v>
      </c>
      <c r="C5" s="722">
        <v>73</v>
      </c>
      <c r="D5" s="713"/>
      <c r="E5" s="641"/>
      <c r="F5" s="714"/>
    </row>
    <row r="6" spans="1:6" x14ac:dyDescent="0.25">
      <c r="A6" s="286">
        <v>2013</v>
      </c>
      <c r="B6" s="614">
        <v>29.73</v>
      </c>
      <c r="C6" s="722">
        <v>89</v>
      </c>
      <c r="D6" s="715">
        <v>15.27046</v>
      </c>
      <c r="E6" s="609">
        <v>80</v>
      </c>
      <c r="F6" s="716">
        <v>43.99</v>
      </c>
    </row>
    <row r="7" spans="1:6" x14ac:dyDescent="0.25">
      <c r="A7" s="219">
        <v>2014</v>
      </c>
      <c r="B7" s="615">
        <v>31.41</v>
      </c>
      <c r="C7" s="723">
        <v>88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5071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1853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4537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103.01</v>
      </c>
      <c r="G3" s="217" t="s">
        <v>765</v>
      </c>
      <c r="H3" s="71">
        <v>4921</v>
      </c>
    </row>
    <row r="4" spans="1:9" x14ac:dyDescent="0.25">
      <c r="A4" s="286" t="s">
        <v>760</v>
      </c>
      <c r="B4" s="214">
        <v>3166.99</v>
      </c>
      <c r="G4" s="286" t="s">
        <v>766</v>
      </c>
      <c r="H4" s="214">
        <v>11587</v>
      </c>
    </row>
    <row r="5" spans="1:9" x14ac:dyDescent="0.25">
      <c r="A5" s="286" t="s">
        <v>761</v>
      </c>
      <c r="B5" s="214">
        <v>2887.57</v>
      </c>
      <c r="G5" s="286" t="s">
        <v>767</v>
      </c>
      <c r="H5" s="214">
        <v>35902</v>
      </c>
    </row>
    <row r="6" spans="1:9" x14ac:dyDescent="0.25">
      <c r="A6" s="286" t="s">
        <v>762</v>
      </c>
      <c r="B6" s="214">
        <v>0.87</v>
      </c>
      <c r="G6" s="286" t="s">
        <v>768</v>
      </c>
      <c r="H6" s="214">
        <v>65603</v>
      </c>
    </row>
    <row r="7" spans="1:9" x14ac:dyDescent="0.25">
      <c r="A7" s="286" t="s">
        <v>763</v>
      </c>
      <c r="B7" s="214">
        <v>6.52</v>
      </c>
      <c r="G7" s="1" t="s">
        <v>24</v>
      </c>
      <c r="H7" s="288">
        <v>118013</v>
      </c>
    </row>
    <row r="8" spans="1:9" x14ac:dyDescent="0.25">
      <c r="A8" s="287" t="s">
        <v>764</v>
      </c>
      <c r="B8" s="73">
        <v>11887.92</v>
      </c>
    </row>
    <row r="9" spans="1:9" x14ac:dyDescent="0.25">
      <c r="A9" s="1" t="s">
        <v>24</v>
      </c>
      <c r="B9" s="288">
        <v>18052.88</v>
      </c>
      <c r="I9" s="41" t="s">
        <v>876</v>
      </c>
    </row>
    <row r="10" spans="1:9" x14ac:dyDescent="0.25">
      <c r="G10" s="29" t="s">
        <v>775</v>
      </c>
      <c r="H10" s="58">
        <v>11682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5037</v>
      </c>
      <c r="C4" s="55">
        <v>820</v>
      </c>
      <c r="D4" s="110">
        <v>4217</v>
      </c>
    </row>
    <row r="5" spans="1:4" ht="30" customHeight="1" x14ac:dyDescent="0.25">
      <c r="A5" s="274" t="s">
        <v>884</v>
      </c>
      <c r="B5" s="212">
        <v>8506</v>
      </c>
      <c r="C5" s="58">
        <v>5462</v>
      </c>
      <c r="D5" s="160">
        <v>3044</v>
      </c>
    </row>
    <row r="6" spans="1:4" x14ac:dyDescent="0.25">
      <c r="A6" s="274" t="s">
        <v>772</v>
      </c>
      <c r="B6" s="212">
        <v>8</v>
      </c>
      <c r="C6" s="58">
        <v>0</v>
      </c>
      <c r="D6" s="160">
        <v>8</v>
      </c>
    </row>
    <row r="7" spans="1:4" ht="30" x14ac:dyDescent="0.25">
      <c r="A7" s="274" t="s">
        <v>773</v>
      </c>
      <c r="B7" s="212">
        <v>34</v>
      </c>
      <c r="C7" s="58">
        <v>4</v>
      </c>
      <c r="D7" s="160">
        <v>30</v>
      </c>
    </row>
    <row r="8" spans="1:4" x14ac:dyDescent="0.25">
      <c r="A8" s="201" t="s">
        <v>774</v>
      </c>
      <c r="B8" s="72">
        <v>5071</v>
      </c>
      <c r="C8" s="61">
        <v>767</v>
      </c>
      <c r="D8" s="111">
        <v>4304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64.213496355513755</v>
      </c>
      <c r="C15" s="278">
        <f>D5/B5*100</f>
        <v>35.786503644486245</v>
      </c>
    </row>
    <row r="16" spans="1:4" ht="30" x14ac:dyDescent="0.25">
      <c r="A16" s="279" t="s">
        <v>821</v>
      </c>
      <c r="B16" s="283">
        <f>C4/B4*100</f>
        <v>16.279531467143141</v>
      </c>
      <c r="C16" s="280">
        <f>D4/B4*100</f>
        <v>83.720468532856856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64.213496355513755</v>
      </c>
      <c r="C22" s="278">
        <f t="shared" si="0"/>
        <v>35.786503644486245</v>
      </c>
    </row>
    <row r="23" spans="1:3" ht="30" x14ac:dyDescent="0.25">
      <c r="A23" s="279" t="s">
        <v>858</v>
      </c>
      <c r="B23" s="285">
        <f t="shared" si="0"/>
        <v>16.279531467143141</v>
      </c>
      <c r="C23" s="284">
        <f t="shared" si="0"/>
        <v>83.720468532856856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142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30.7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286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56.4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206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589</v>
      </c>
      <c r="C6" s="973">
        <v>556</v>
      </c>
      <c r="D6" s="945">
        <v>33</v>
      </c>
      <c r="E6" s="973">
        <v>582</v>
      </c>
      <c r="F6" s="973">
        <v>564</v>
      </c>
      <c r="G6" s="945">
        <v>18</v>
      </c>
      <c r="H6" s="599">
        <v>568</v>
      </c>
      <c r="I6" s="616">
        <v>554</v>
      </c>
      <c r="J6" s="945">
        <v>14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141</v>
      </c>
      <c r="C7" s="975">
        <v>141</v>
      </c>
      <c r="D7" s="976">
        <v>0</v>
      </c>
      <c r="E7" s="975">
        <v>93</v>
      </c>
      <c r="F7" s="975">
        <v>93</v>
      </c>
      <c r="G7" s="976">
        <v>0</v>
      </c>
      <c r="H7" s="753">
        <v>127</v>
      </c>
      <c r="I7" s="690">
        <v>127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48</v>
      </c>
      <c r="C8" s="978">
        <v>48</v>
      </c>
      <c r="D8" s="979">
        <v>0</v>
      </c>
      <c r="E8" s="978">
        <v>84</v>
      </c>
      <c r="F8" s="978">
        <v>84</v>
      </c>
      <c r="G8" s="979">
        <v>0</v>
      </c>
      <c r="H8" s="754">
        <v>81</v>
      </c>
      <c r="I8" s="691">
        <v>81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376</v>
      </c>
      <c r="C14" s="751">
        <v>407</v>
      </c>
      <c r="D14" s="751">
        <v>428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82</v>
      </c>
      <c r="C16" s="1029">
        <v>41</v>
      </c>
      <c r="D16" s="751">
        <v>79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124</v>
      </c>
      <c r="C17" s="752">
        <v>120</v>
      </c>
      <c r="D17" s="752">
        <v>127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64.604810996563572</v>
      </c>
      <c r="C23" s="290">
        <f>C14/SUM(C12:C17)*100</f>
        <v>71.654929577464785</v>
      </c>
      <c r="D23" s="290">
        <f>D14/SUM(D12:D17)*100</f>
        <v>67.50788643533123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14.0893470790378</v>
      </c>
      <c r="C25" s="290">
        <f>C16/SUM(C12:C17)*100</f>
        <v>7.21830985915493</v>
      </c>
      <c r="D25" s="290">
        <f>D16/SUM(D12:D17)*100</f>
        <v>12.460567823343849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21.305841924398624</v>
      </c>
      <c r="C26" s="291">
        <f>C17/SUM(C12:C17)*100</f>
        <v>21.12676056338028</v>
      </c>
      <c r="D26" s="291">
        <f>D17/SUM(D12:D17)*100</f>
        <v>20.031545741324923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7.4</v>
      </c>
      <c r="C7" s="600">
        <v>8.6999999999999993</v>
      </c>
      <c r="D7" s="600">
        <v>5.7</v>
      </c>
    </row>
    <row r="8" spans="1:6" x14ac:dyDescent="0.25">
      <c r="A8" s="695" t="s">
        <v>944</v>
      </c>
      <c r="B8" s="751">
        <v>22.4</v>
      </c>
      <c r="C8" s="751">
        <v>20.5</v>
      </c>
      <c r="D8" s="751">
        <v>25.8</v>
      </c>
    </row>
    <row r="9" spans="1:6" x14ac:dyDescent="0.25">
      <c r="A9" s="696" t="s">
        <v>224</v>
      </c>
      <c r="B9" s="752">
        <v>70.099999999999994</v>
      </c>
      <c r="C9" s="752">
        <v>70.8</v>
      </c>
      <c r="D9" s="752">
        <v>68.599999999999994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7.4</v>
      </c>
      <c r="C13" s="697">
        <f t="shared" ref="C13:D13" si="1">IF(ISBLANK(C7),"",C7)</f>
        <v>8.6999999999999993</v>
      </c>
      <c r="D13" s="697">
        <f t="shared" si="1"/>
        <v>5.7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22.4</v>
      </c>
      <c r="C14" s="698">
        <f t="shared" si="2"/>
        <v>20.5</v>
      </c>
      <c r="D14" s="698">
        <f t="shared" si="2"/>
        <v>25.8</v>
      </c>
    </row>
    <row r="15" spans="1:6" x14ac:dyDescent="0.25">
      <c r="A15" s="702" t="s">
        <v>1630</v>
      </c>
      <c r="B15" s="699">
        <f t="shared" si="2"/>
        <v>70.099999999999994</v>
      </c>
      <c r="C15" s="699">
        <f t="shared" si="2"/>
        <v>70.8</v>
      </c>
      <c r="D15" s="699">
        <f t="shared" si="2"/>
        <v>68.599999999999994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7.4</v>
      </c>
      <c r="C18" s="697">
        <f t="shared" ref="C18:D18" si="4">IF(ISBLANK(C7),"",C7)</f>
        <v>8.6999999999999993</v>
      </c>
      <c r="D18" s="697">
        <f t="shared" si="4"/>
        <v>5.7</v>
      </c>
    </row>
    <row r="19" spans="1:5" x14ac:dyDescent="0.25">
      <c r="A19" s="701" t="s">
        <v>1632</v>
      </c>
      <c r="B19" s="698">
        <f t="shared" ref="B19:D20" si="5">IF(ISBLANK(B8),"",B8)</f>
        <v>22.4</v>
      </c>
      <c r="C19" s="698">
        <f t="shared" si="5"/>
        <v>20.5</v>
      </c>
      <c r="D19" s="698">
        <f t="shared" si="5"/>
        <v>25.8</v>
      </c>
    </row>
    <row r="20" spans="1:5" x14ac:dyDescent="0.25">
      <c r="A20" s="702" t="s">
        <v>1633</v>
      </c>
      <c r="B20" s="699">
        <f t="shared" si="5"/>
        <v>70.099999999999994</v>
      </c>
      <c r="C20" s="699">
        <f t="shared" si="5"/>
        <v>70.8</v>
      </c>
      <c r="D20" s="699">
        <f t="shared" si="5"/>
        <v>68.599999999999994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94.5</v>
      </c>
      <c r="C5" s="611">
        <v>100</v>
      </c>
      <c r="D5" s="1030">
        <v>97.2</v>
      </c>
      <c r="F5" s="28"/>
      <c r="G5" s="693">
        <f>A5</f>
        <v>2020</v>
      </c>
      <c r="H5" s="669">
        <f>IF(ISBLANK(B5),"",B5)</f>
        <v>94.5</v>
      </c>
      <c r="I5" s="618">
        <f t="shared" ref="H5:I7" si="0">IF(ISBLANK(C5),"",C5)</f>
        <v>100</v>
      </c>
    </row>
    <row r="6" spans="1:10" x14ac:dyDescent="0.25">
      <c r="A6" s="749">
        <v>2021</v>
      </c>
      <c r="B6" s="601">
        <v>88.2</v>
      </c>
      <c r="C6" s="612">
        <v>96.3</v>
      </c>
      <c r="D6" s="946">
        <v>92</v>
      </c>
      <c r="F6" s="44"/>
      <c r="G6" s="693">
        <f t="shared" ref="G6:G7" si="1">A6</f>
        <v>2021</v>
      </c>
      <c r="H6" s="670">
        <f t="shared" si="0"/>
        <v>88.2</v>
      </c>
      <c r="I6" s="619">
        <f t="shared" si="0"/>
        <v>96.3</v>
      </c>
    </row>
    <row r="7" spans="1:10" x14ac:dyDescent="0.25">
      <c r="A7" s="750">
        <v>2022</v>
      </c>
      <c r="B7" s="601">
        <v>97.1</v>
      </c>
      <c r="C7" s="612">
        <v>95.5</v>
      </c>
      <c r="D7" s="946">
        <v>96.3</v>
      </c>
      <c r="F7" s="44"/>
      <c r="G7" s="693">
        <f t="shared" si="1"/>
        <v>2022</v>
      </c>
      <c r="H7" s="671">
        <f t="shared" si="0"/>
        <v>97.1</v>
      </c>
      <c r="I7" s="620">
        <f t="shared" si="0"/>
        <v>95.5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94.5</v>
      </c>
      <c r="I13" s="618">
        <f>IF(ISBLANK(C5),"",C5)</f>
        <v>100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88.2</v>
      </c>
      <c r="I14" s="619">
        <f t="shared" si="3"/>
        <v>96.3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97.1</v>
      </c>
      <c r="I15" s="620">
        <f t="shared" si="4"/>
        <v>95.5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Bajina Bašta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673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23594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15.5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76.03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183.9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21387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22264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654</v>
      </c>
      <c r="C63" s="548">
        <f>IF(ISBLANK('DEM2'!C7),"-",'DEM2'!C7)</f>
        <v>682</v>
      </c>
      <c r="D63" s="548"/>
      <c r="E63" s="548">
        <f>IF(ISBLANK('DEM2'!D8),"-",'DEM2'!D8)</f>
        <v>672</v>
      </c>
      <c r="F63" s="548">
        <f>IF(ISBLANK('DEM2'!C8),"-",'DEM2'!C8)</f>
        <v>687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798</v>
      </c>
      <c r="C64" s="317">
        <f>IF(ISBLANK('DEM2'!F7),"-",'DEM2'!F7)</f>
        <v>885</v>
      </c>
      <c r="D64" s="789"/>
      <c r="E64" s="317">
        <f>IF(ISBLANK('DEM2'!G8),"-",'DEM2'!G8)</f>
        <v>783</v>
      </c>
      <c r="F64" s="317">
        <f>IF(ISBLANK('DEM2'!F8),"-",'DEM2'!F8)</f>
        <v>878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472</v>
      </c>
      <c r="C65" s="345">
        <f>IF(ISBLANK('DEM2'!I7),"-",'DEM2'!I7)</f>
        <v>515</v>
      </c>
      <c r="D65" s="393"/>
      <c r="E65" s="345">
        <f>IF(ISBLANK('DEM2'!J8),"-",'DEM2'!J8)</f>
        <v>454</v>
      </c>
      <c r="F65" s="345">
        <f>IF(ISBLANK('DEM2'!I8),"-",'DEM2'!I8)</f>
        <v>509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1799</v>
      </c>
      <c r="C66" s="317">
        <f>IF(ISBLANK('DEM2'!L7),"-",'DEM2'!L7)</f>
        <v>1951</v>
      </c>
      <c r="D66" s="395"/>
      <c r="E66" s="317">
        <f>IF(ISBLANK('DEM2'!M8),"-",'DEM2'!M8)</f>
        <v>1793</v>
      </c>
      <c r="F66" s="317">
        <f>IF(ISBLANK('DEM2'!L8),"-",'DEM2'!L8)</f>
        <v>1945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1710</v>
      </c>
      <c r="C67" s="317">
        <f>IF(ISBLANK('DEM2'!O7),"-",'DEM2'!O7)</f>
        <v>1934</v>
      </c>
      <c r="D67" s="395"/>
      <c r="E67" s="317">
        <f>IF(ISBLANK('DEM2'!P8),"-",'DEM2'!P8)</f>
        <v>1596</v>
      </c>
      <c r="F67" s="317">
        <f>IF(ISBLANK('DEM2'!O8),"-",'DEM2'!O8)</f>
        <v>1827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7176</v>
      </c>
      <c r="C68" s="414">
        <f>IF(ISBLANK('DEM2'!R7),"-",'DEM2'!R7)</f>
        <v>7782</v>
      </c>
      <c r="D68" s="420"/>
      <c r="E68" s="414">
        <f>IF(ISBLANK('DEM2'!S8),"-",'DEM2'!S8)</f>
        <v>7068</v>
      </c>
      <c r="F68" s="414">
        <f>IF(ISBLANK('DEM2'!R8),"-",'DEM2'!R8)</f>
        <v>7695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11732</v>
      </c>
      <c r="C69" s="463">
        <f>IF(ISBLANK('DEM2'!U7),"-",'DEM2'!U7)</f>
        <v>11881</v>
      </c>
      <c r="D69" s="799"/>
      <c r="E69" s="463">
        <f>IF(ISBLANK('DEM2'!V8),"-",'DEM2'!V8)</f>
        <v>11664</v>
      </c>
      <c r="F69" s="463">
        <f>IF(ISBLANK('DEM2'!U8),"-",'DEM2'!U8)</f>
        <v>11930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5.7</v>
      </c>
      <c r="G115" s="800">
        <f>IF(ISBLANK('DEM2'!E23),"-",'DEM2'!E23)</f>
        <v>5.7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5.5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6.1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6324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7448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64707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1368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34.700000000000003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93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34.799999999999997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1802901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76414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663656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406204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28128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25555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1083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1177811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49920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1273773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53987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216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1475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311626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5071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4537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1853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11682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5037</v>
      </c>
      <c r="C300" s="808">
        <f>IF(ISBLANK(POLJ3!C4),"-",POLJ3!C4)</f>
        <v>820</v>
      </c>
      <c r="D300" s="1160">
        <f>IF(ISBLANK(POLJ3!D4),"-",POLJ3!D4)</f>
        <v>4217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8506</v>
      </c>
      <c r="C301" s="789">
        <f>IF(ISBLANK(POLJ3!C5),"-",POLJ3!C5)</f>
        <v>5462</v>
      </c>
      <c r="D301" s="1161">
        <f>IF(ISBLANK(POLJ3!D5),"-",POLJ3!D5)</f>
        <v>3044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8</v>
      </c>
      <c r="C302" s="790">
        <f>IF(ISBLANK(POLJ3!C6),"-",POLJ3!C6)</f>
        <v>0</v>
      </c>
      <c r="D302" s="1162">
        <f>IF(ISBLANK(POLJ3!D6),"-",POLJ3!D6)</f>
        <v>8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34</v>
      </c>
      <c r="C303" s="791">
        <f>IF(ISBLANK(POLJ3!C7),"-",POLJ3!C7)</f>
        <v>4</v>
      </c>
      <c r="D303" s="1163">
        <f>IF(ISBLANK(POLJ3!D7),"-",POLJ3!D7)</f>
        <v>30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5071</v>
      </c>
      <c r="C304" s="807">
        <f>IF(ISBLANK(POLJ3!C8),"-",POLJ3!C8)</f>
        <v>767</v>
      </c>
      <c r="D304" s="1164">
        <f>IF(ISBLANK(POLJ3!D8),"-",POLJ3!D8)</f>
        <v>4304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103.01</v>
      </c>
      <c r="C310" s="1165"/>
      <c r="D310" s="3"/>
      <c r="E310" s="5"/>
      <c r="F310" s="5"/>
      <c r="G310" s="815" t="s">
        <v>765</v>
      </c>
      <c r="H310" s="816">
        <f>IF(ISBLANK(POLJ2!H3),"-",POLJ2!H3)</f>
        <v>4921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3166.99</v>
      </c>
      <c r="C311" s="1154"/>
      <c r="D311" s="3"/>
      <c r="E311" s="5"/>
      <c r="F311" s="5"/>
      <c r="G311" s="810" t="s">
        <v>766</v>
      </c>
      <c r="H311" s="248">
        <f>IF(ISBLANK(POLJ2!H4),"-",POLJ2!H4)</f>
        <v>11587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2887.57</v>
      </c>
      <c r="C312" s="1154"/>
      <c r="D312" s="3"/>
      <c r="E312" s="5"/>
      <c r="F312" s="5"/>
      <c r="G312" s="810" t="s">
        <v>767</v>
      </c>
      <c r="H312" s="248">
        <f>IF(ISBLANK(POLJ2!H5),"-",POLJ2!H5)</f>
        <v>35902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0.87</v>
      </c>
      <c r="C313" s="1154"/>
      <c r="D313" s="3"/>
      <c r="E313" s="5"/>
      <c r="F313" s="5"/>
      <c r="G313" s="812" t="s">
        <v>768</v>
      </c>
      <c r="H313" s="249">
        <f>IF(ISBLANK(POLJ2!H6),"-",POLJ2!H6)</f>
        <v>65603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6.52</v>
      </c>
      <c r="C314" s="1154"/>
      <c r="D314" s="3"/>
      <c r="E314" s="5"/>
      <c r="F314" s="5"/>
      <c r="G314" s="814" t="s">
        <v>16</v>
      </c>
      <c r="H314" s="817">
        <f>IF(ISBLANK(POLJ2!H7),"-",POLJ2!H7)</f>
        <v>118013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11887.92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18052.88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142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30.7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568</v>
      </c>
      <c r="I364" s="808">
        <f>IF(ISBLANK(OBRAZ2!I6),"-",OBRAZ2!I6)</f>
        <v>554</v>
      </c>
      <c r="J364" s="808">
        <f>IF(ISBLANK(OBRAZ2!J6),"-",OBRAZ2!J6)</f>
        <v>14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286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127</v>
      </c>
      <c r="I365" s="789">
        <f>IF(ISBLANK(OBRAZ2!I7),"-",OBRAZ2!I7)</f>
        <v>127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56.4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81</v>
      </c>
      <c r="I366" s="807">
        <f>IF(ISBLANK(OBRAZ2!I8),"-",OBRAZ2!I8)</f>
        <v>81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206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64.604810996563572</v>
      </c>
      <c r="I377" s="851">
        <f>IF(ISBLANK(OBRAZ2!C14),"-",OBRAZ2!C23)</f>
        <v>71.654929577464785</v>
      </c>
      <c r="J377" s="851">
        <f>IF(ISBLANK(OBRAZ2!D14),"-",OBRAZ2!D23)</f>
        <v>67.50788643533123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14.0893470790378</v>
      </c>
      <c r="I379" s="851">
        <f>IF(ISBLANK(OBRAZ2!C16),"-",OBRAZ2!C25)</f>
        <v>7.21830985915493</v>
      </c>
      <c r="J379" s="851">
        <f>IF(ISBLANK(OBRAZ2!D16),"-",OBRAZ2!D25)</f>
        <v>12.460567823343849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21.305841924398624</v>
      </c>
      <c r="I380" s="852">
        <f>IF(ISBLANK(OBRAZ2!C17),"-",OBRAZ2!C26)</f>
        <v>21.12676056338028</v>
      </c>
      <c r="J380" s="852">
        <f>IF(ISBLANK(OBRAZ2!D17),"-",OBRAZ2!D26)</f>
        <v>20.031545741324923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15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673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745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96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79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92.1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249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110.6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700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202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55.9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0.52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4.2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99.4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82.2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1516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6.4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253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3912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3.2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94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639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17.8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65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64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150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58.7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35.6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65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1524.828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5.3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118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4518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98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4000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38840.050000000003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58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15.27046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80</v>
      </c>
      <c r="D696" s="315"/>
      <c r="E696" s="314"/>
      <c r="F696" s="5"/>
      <c r="G696" s="837">
        <v>2012</v>
      </c>
      <c r="H696" s="835">
        <f>IF(ISBLANK(INDEKSI2!B5),"-",INDEKSI2!B5)</f>
        <v>30.13</v>
      </c>
      <c r="I696" s="835">
        <f>IF(ISBLANK(INDEKSI2!C5),"-",INDEKSI2!C5)</f>
        <v>73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43.99</v>
      </c>
      <c r="D697" s="315"/>
      <c r="E697" s="314"/>
      <c r="F697" s="5"/>
      <c r="G697" s="838">
        <v>2013</v>
      </c>
      <c r="H697" s="559">
        <f>IF(ISBLANK(INDEKSI2!B6),"-",INDEKSI2!B6)</f>
        <v>29.73</v>
      </c>
      <c r="I697" s="559">
        <f>IF(ISBLANK(INDEKSI2!C6),"-",INDEKSI2!C6)</f>
        <v>89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31.41</v>
      </c>
      <c r="I698" s="836">
        <f>IF(ISBLANK(INDEKSI2!C7),"-",INDEKSI2!C7)</f>
        <v>88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77592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7426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294096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18708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3</v>
      </c>
      <c r="D6" s="612">
        <v>1</v>
      </c>
      <c r="E6" s="612">
        <v>2</v>
      </c>
      <c r="F6" s="1033">
        <v>126</v>
      </c>
      <c r="G6" s="612">
        <v>70</v>
      </c>
      <c r="H6" s="980">
        <v>56</v>
      </c>
      <c r="I6" s="1034">
        <v>26.4</v>
      </c>
      <c r="J6" s="612">
        <v>27.2</v>
      </c>
      <c r="K6" s="1035">
        <v>25.3</v>
      </c>
      <c r="L6" s="1033">
        <v>250</v>
      </c>
      <c r="M6" s="612">
        <v>136</v>
      </c>
      <c r="N6" s="1028">
        <v>114</v>
      </c>
      <c r="O6" s="1034">
        <v>50.4</v>
      </c>
      <c r="P6" s="612">
        <v>56</v>
      </c>
      <c r="Q6" s="1028">
        <v>45.1</v>
      </c>
      <c r="R6" s="1033">
        <v>206</v>
      </c>
      <c r="S6" s="612">
        <v>103</v>
      </c>
      <c r="T6" s="1035">
        <v>103</v>
      </c>
    </row>
    <row r="7" spans="1:20" x14ac:dyDescent="0.25">
      <c r="A7" s="286">
        <v>2021</v>
      </c>
      <c r="B7" s="602">
        <v>1</v>
      </c>
      <c r="C7" s="601">
        <v>2</v>
      </c>
      <c r="D7" s="612">
        <v>1</v>
      </c>
      <c r="E7" s="612">
        <v>1</v>
      </c>
      <c r="F7" s="1033">
        <v>141</v>
      </c>
      <c r="G7" s="612">
        <v>74</v>
      </c>
      <c r="H7" s="980">
        <v>67</v>
      </c>
      <c r="I7" s="1034">
        <v>31.1</v>
      </c>
      <c r="J7" s="612">
        <v>31.2</v>
      </c>
      <c r="K7" s="1035">
        <v>31</v>
      </c>
      <c r="L7" s="1033">
        <v>266</v>
      </c>
      <c r="M7" s="612">
        <v>142</v>
      </c>
      <c r="N7" s="1028">
        <v>124</v>
      </c>
      <c r="O7" s="1034">
        <v>53</v>
      </c>
      <c r="P7" s="612">
        <v>54.8</v>
      </c>
      <c r="Q7" s="1028">
        <v>51.1</v>
      </c>
      <c r="R7" s="1033">
        <v>161</v>
      </c>
      <c r="S7" s="612">
        <v>79</v>
      </c>
      <c r="T7" s="1035">
        <v>82</v>
      </c>
    </row>
    <row r="8" spans="1:20" x14ac:dyDescent="0.25">
      <c r="A8" s="219">
        <v>2022</v>
      </c>
      <c r="B8" s="617">
        <v>1</v>
      </c>
      <c r="C8" s="947">
        <v>4</v>
      </c>
      <c r="D8" s="981">
        <v>1</v>
      </c>
      <c r="E8" s="981">
        <v>3</v>
      </c>
      <c r="F8" s="1036">
        <v>142</v>
      </c>
      <c r="G8" s="981">
        <v>63</v>
      </c>
      <c r="H8" s="979">
        <v>79</v>
      </c>
      <c r="I8" s="754">
        <v>30.7</v>
      </c>
      <c r="J8" s="981">
        <v>27.2</v>
      </c>
      <c r="K8" s="1037">
        <v>34.299999999999997</v>
      </c>
      <c r="L8" s="1036">
        <v>286</v>
      </c>
      <c r="M8" s="981">
        <v>154</v>
      </c>
      <c r="N8" s="691">
        <v>132</v>
      </c>
      <c r="O8" s="754">
        <v>56.4</v>
      </c>
      <c r="P8" s="981">
        <v>57.6</v>
      </c>
      <c r="Q8" s="691">
        <v>55</v>
      </c>
      <c r="R8" s="1036">
        <v>206</v>
      </c>
      <c r="S8" s="981">
        <v>106</v>
      </c>
      <c r="T8" s="1037">
        <v>100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15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673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745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96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79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249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110.6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87.516254876462938</v>
      </c>
      <c r="C21" s="739">
        <f>B10/(B7+B10)*100</f>
        <v>12.483745123537062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90.412621359223294</v>
      </c>
      <c r="C22" s="739">
        <f>B11/(B8+B11)*100</f>
        <v>9.5873786407766985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87.516254876462938</v>
      </c>
      <c r="C26" s="739">
        <f>C21</f>
        <v>12.483745123537062</v>
      </c>
    </row>
    <row r="27" spans="1:10" ht="24.75" x14ac:dyDescent="0.25">
      <c r="A27" s="742" t="s">
        <v>1407</v>
      </c>
      <c r="B27" s="739">
        <f>B22</f>
        <v>90.412621359223294</v>
      </c>
      <c r="C27" s="739">
        <f>C22</f>
        <v>9.5873786407766985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2</v>
      </c>
      <c r="D5" s="914" t="s">
        <v>5</v>
      </c>
      <c r="E5" s="211"/>
      <c r="F5" s="125">
        <v>2021</v>
      </c>
      <c r="G5" s="70">
        <v>4</v>
      </c>
      <c r="H5" s="55">
        <v>2</v>
      </c>
      <c r="I5" s="110">
        <v>2</v>
      </c>
      <c r="J5" s="70">
        <v>15</v>
      </c>
      <c r="K5" s="55">
        <v>0</v>
      </c>
      <c r="L5" s="110">
        <v>15</v>
      </c>
      <c r="M5" s="70">
        <v>679</v>
      </c>
      <c r="N5" s="55">
        <v>801</v>
      </c>
      <c r="O5" s="70">
        <v>101</v>
      </c>
      <c r="P5" s="110">
        <v>90</v>
      </c>
    </row>
    <row r="6" spans="1:16" x14ac:dyDescent="0.25">
      <c r="A6" s="923" t="s">
        <v>259</v>
      </c>
      <c r="B6" s="1096">
        <v>0</v>
      </c>
      <c r="C6" s="1097">
        <v>15</v>
      </c>
      <c r="D6" s="915" t="s">
        <v>5</v>
      </c>
      <c r="E6" s="254"/>
      <c r="F6" s="125">
        <v>2022</v>
      </c>
      <c r="G6" s="212">
        <v>4</v>
      </c>
      <c r="H6" s="58">
        <v>2</v>
      </c>
      <c r="I6" s="160">
        <v>2</v>
      </c>
      <c r="J6" s="212">
        <v>15</v>
      </c>
      <c r="K6" s="58">
        <v>0</v>
      </c>
      <c r="L6" s="160">
        <v>15</v>
      </c>
      <c r="M6" s="212">
        <v>673</v>
      </c>
      <c r="N6" s="58">
        <v>745</v>
      </c>
      <c r="O6" s="212">
        <v>96</v>
      </c>
      <c r="P6" s="160">
        <v>79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</v>
      </c>
      <c r="H7" s="94">
        <v>2</v>
      </c>
      <c r="I7" s="169">
        <v>2</v>
      </c>
      <c r="J7" s="167"/>
      <c r="K7" s="94"/>
      <c r="L7" s="169"/>
      <c r="M7" s="167">
        <v>786</v>
      </c>
      <c r="N7" s="94">
        <v>833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97</v>
      </c>
      <c r="C5" s="611">
        <v>96.1</v>
      </c>
      <c r="D5" s="945">
        <v>98</v>
      </c>
      <c r="E5" s="610"/>
      <c r="F5" s="611"/>
      <c r="G5" s="945"/>
      <c r="H5" s="610"/>
      <c r="I5" s="611"/>
      <c r="J5" s="945"/>
      <c r="K5" s="610">
        <v>241</v>
      </c>
      <c r="L5" s="611">
        <v>139</v>
      </c>
      <c r="M5" s="945">
        <v>102</v>
      </c>
      <c r="N5" s="610">
        <v>101.3</v>
      </c>
      <c r="O5" s="611">
        <v>112.1</v>
      </c>
      <c r="P5" s="945">
        <v>89.6</v>
      </c>
      <c r="Q5" s="610">
        <v>0</v>
      </c>
      <c r="R5" s="611">
        <v>0</v>
      </c>
      <c r="S5" s="945">
        <v>0</v>
      </c>
    </row>
    <row r="6" spans="1:19" x14ac:dyDescent="0.25">
      <c r="A6" s="286">
        <v>2021</v>
      </c>
      <c r="B6" s="457">
        <v>98.6</v>
      </c>
      <c r="C6" s="458">
        <v>99.2</v>
      </c>
      <c r="D6" s="976">
        <v>97.9</v>
      </c>
      <c r="E6" s="457">
        <v>5</v>
      </c>
      <c r="F6" s="458">
        <v>4</v>
      </c>
      <c r="G6" s="976">
        <v>1</v>
      </c>
      <c r="H6" s="457">
        <v>0</v>
      </c>
      <c r="I6" s="458">
        <v>0</v>
      </c>
      <c r="J6" s="976">
        <v>0</v>
      </c>
      <c r="K6" s="457">
        <v>229</v>
      </c>
      <c r="L6" s="458">
        <v>114</v>
      </c>
      <c r="M6" s="976">
        <v>115</v>
      </c>
      <c r="N6" s="457">
        <v>96.3</v>
      </c>
      <c r="O6" s="458">
        <v>94.3</v>
      </c>
      <c r="P6" s="976">
        <v>98.3</v>
      </c>
      <c r="Q6" s="457">
        <v>0.1</v>
      </c>
      <c r="R6" s="458">
        <v>0.1</v>
      </c>
      <c r="S6" s="976">
        <v>0.1</v>
      </c>
    </row>
    <row r="7" spans="1:19" x14ac:dyDescent="0.25">
      <c r="A7" s="286">
        <v>2022</v>
      </c>
      <c r="B7" s="601">
        <v>92.1</v>
      </c>
      <c r="C7" s="612">
        <v>92.9</v>
      </c>
      <c r="D7" s="980">
        <v>91.1</v>
      </c>
      <c r="E7" s="601">
        <v>6</v>
      </c>
      <c r="F7" s="612">
        <v>6</v>
      </c>
      <c r="G7" s="980">
        <v>0</v>
      </c>
      <c r="H7" s="601">
        <v>0</v>
      </c>
      <c r="I7" s="612">
        <v>0</v>
      </c>
      <c r="J7" s="980">
        <v>0</v>
      </c>
      <c r="K7" s="601">
        <v>249</v>
      </c>
      <c r="L7" s="612">
        <v>129</v>
      </c>
      <c r="M7" s="980">
        <v>120</v>
      </c>
      <c r="N7" s="601">
        <v>110.6</v>
      </c>
      <c r="O7" s="612">
        <v>105.7</v>
      </c>
      <c r="P7" s="980">
        <v>116.4</v>
      </c>
      <c r="Q7" s="601">
        <v>-0.1</v>
      </c>
      <c r="R7" s="612">
        <v>-0.2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663656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28128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67</v>
      </c>
      <c r="C5" s="616">
        <v>61</v>
      </c>
      <c r="D5" s="616">
        <v>6</v>
      </c>
      <c r="E5" s="599">
        <v>349</v>
      </c>
      <c r="F5" s="616">
        <v>180</v>
      </c>
      <c r="G5" s="945">
        <v>169</v>
      </c>
      <c r="H5" s="616">
        <v>315</v>
      </c>
      <c r="I5" s="616">
        <v>129</v>
      </c>
      <c r="J5" s="616">
        <v>186</v>
      </c>
      <c r="K5" s="217">
        <f>SUM(B5,E5,H5)</f>
        <v>731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74</v>
      </c>
      <c r="C6" s="612">
        <v>74</v>
      </c>
      <c r="D6" s="946">
        <v>0</v>
      </c>
      <c r="E6" s="601">
        <v>337</v>
      </c>
      <c r="F6" s="612">
        <v>168</v>
      </c>
      <c r="G6" s="946">
        <v>169</v>
      </c>
      <c r="H6" s="601">
        <v>309</v>
      </c>
      <c r="I6" s="612">
        <v>136</v>
      </c>
      <c r="J6" s="612">
        <v>173</v>
      </c>
      <c r="K6" s="218">
        <f>SUM(B6,E6,H6)</f>
        <v>720</v>
      </c>
      <c r="M6" s="105" t="s">
        <v>284</v>
      </c>
      <c r="N6" s="171">
        <f>IF(ISBLANK(J7),"",J7)</f>
        <v>177</v>
      </c>
      <c r="O6" s="80">
        <f>IF(ISBLANK(I7),"",I7)</f>
        <v>132</v>
      </c>
      <c r="P6" s="211"/>
    </row>
    <row r="7" spans="1:17" ht="24.75" x14ac:dyDescent="0.25">
      <c r="A7" s="218">
        <v>2023</v>
      </c>
      <c r="B7" s="601">
        <v>71</v>
      </c>
      <c r="C7" s="612">
        <v>71</v>
      </c>
      <c r="D7" s="946">
        <v>0</v>
      </c>
      <c r="E7" s="601">
        <v>320</v>
      </c>
      <c r="F7" s="612">
        <v>171</v>
      </c>
      <c r="G7" s="946">
        <v>149</v>
      </c>
      <c r="H7" s="601">
        <v>309</v>
      </c>
      <c r="I7" s="612">
        <v>132</v>
      </c>
      <c r="J7" s="612">
        <v>177</v>
      </c>
      <c r="K7" s="218">
        <f>SUM(B7,E7,H7)</f>
        <v>700</v>
      </c>
      <c r="M7" s="106" t="s">
        <v>285</v>
      </c>
      <c r="N7" s="220">
        <f>IF(ISBLANK(G7),"",G7)</f>
        <v>149</v>
      </c>
      <c r="O7" s="107">
        <f>IF(ISBLANK(F7),"",F7)</f>
        <v>171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71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177</v>
      </c>
      <c r="O13" s="80">
        <f>IF(ISBLANK(I7),"",I7)</f>
        <v>132</v>
      </c>
      <c r="P13" s="211"/>
    </row>
    <row r="14" spans="1:17" ht="27.75" customHeight="1" x14ac:dyDescent="0.25">
      <c r="M14" s="106" t="s">
        <v>515</v>
      </c>
      <c r="N14" s="220">
        <f>IF(ISBLANK(G7),"",G7)</f>
        <v>149</v>
      </c>
      <c r="O14" s="107">
        <f>IF(ISBLANK(F7),"",F7)</f>
        <v>171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71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36</v>
      </c>
      <c r="C21" s="616">
        <v>28</v>
      </c>
      <c r="D21" s="616">
        <v>8</v>
      </c>
      <c r="E21" s="599">
        <v>63</v>
      </c>
      <c r="F21" s="616">
        <v>33</v>
      </c>
      <c r="G21" s="945">
        <v>30</v>
      </c>
      <c r="H21" s="616">
        <v>88</v>
      </c>
      <c r="I21" s="616">
        <v>41</v>
      </c>
      <c r="J21" s="616">
        <v>47</v>
      </c>
      <c r="K21" s="217">
        <f>SUM(B21,E21,H21)</f>
        <v>187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44</v>
      </c>
      <c r="C22" s="1028">
        <v>37</v>
      </c>
      <c r="D22" s="980">
        <v>7</v>
      </c>
      <c r="E22" s="1034">
        <v>56</v>
      </c>
      <c r="F22" s="1028">
        <v>31</v>
      </c>
      <c r="G22" s="980">
        <v>25</v>
      </c>
      <c r="H22" s="1034">
        <v>89</v>
      </c>
      <c r="I22" s="1028">
        <v>38</v>
      </c>
      <c r="J22" s="1028">
        <v>51</v>
      </c>
      <c r="K22" s="218">
        <f>SUM(B22,E22,H22)</f>
        <v>189</v>
      </c>
      <c r="M22" s="105" t="s">
        <v>284</v>
      </c>
      <c r="N22" s="171">
        <f>IF(ISBLANK(J23),"",J23)</f>
        <v>55</v>
      </c>
      <c r="O22" s="80">
        <f>IF(ISBLANK(I23),"",I23)</f>
        <v>35</v>
      </c>
      <c r="P22" s="211"/>
    </row>
    <row r="23" spans="1:17" ht="24.75" x14ac:dyDescent="0.25">
      <c r="A23" s="218">
        <v>2022</v>
      </c>
      <c r="B23" s="1034">
        <v>24</v>
      </c>
      <c r="C23" s="1028">
        <v>18</v>
      </c>
      <c r="D23" s="980">
        <v>6</v>
      </c>
      <c r="E23" s="1034">
        <v>88</v>
      </c>
      <c r="F23" s="1028">
        <v>44</v>
      </c>
      <c r="G23" s="980">
        <v>44</v>
      </c>
      <c r="H23" s="1034">
        <v>90</v>
      </c>
      <c r="I23" s="1028">
        <v>35</v>
      </c>
      <c r="J23" s="1028">
        <v>55</v>
      </c>
      <c r="K23" s="218">
        <f>SUM(B23,E23,H23)</f>
        <v>202</v>
      </c>
      <c r="M23" s="106" t="s">
        <v>285</v>
      </c>
      <c r="N23" s="220">
        <f>IF(ISBLANK(G23),"",G23)</f>
        <v>44</v>
      </c>
      <c r="O23" s="107">
        <f>IF(ISBLANK(F23),"",F23)</f>
        <v>44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6</v>
      </c>
      <c r="O24" s="109">
        <f>IF(ISBLANK(C23),"",C23)</f>
        <v>18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55</v>
      </c>
      <c r="O29" s="80">
        <f>IF(ISBLANK(I23),"",I23)</f>
        <v>35</v>
      </c>
      <c r="P29" s="211"/>
    </row>
    <row r="30" spans="1:17" ht="27.75" customHeight="1" x14ac:dyDescent="0.25">
      <c r="M30" s="106" t="s">
        <v>515</v>
      </c>
      <c r="N30" s="220">
        <f>IF(ISBLANK(G23),"",G23)</f>
        <v>44</v>
      </c>
      <c r="O30" s="107">
        <f>IF(ISBLANK(F23),"",F23)</f>
        <v>44</v>
      </c>
      <c r="P30" s="211"/>
    </row>
    <row r="31" spans="1:17" ht="27.75" customHeight="1" x14ac:dyDescent="0.25">
      <c r="M31" s="108" t="s">
        <v>516</v>
      </c>
      <c r="N31" s="221">
        <f>IF(ISBLANK(D23),"",D23)</f>
        <v>6</v>
      </c>
      <c r="O31" s="109">
        <f>IF(ISBLANK(C23),"",C23)</f>
        <v>18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406204</v>
      </c>
      <c r="D5" s="253"/>
    </row>
    <row r="6" spans="1:4" ht="30" x14ac:dyDescent="0.25">
      <c r="A6" s="686" t="s">
        <v>474</v>
      </c>
      <c r="B6" s="617">
        <v>257452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-0.1</v>
      </c>
      <c r="J5" s="611">
        <v>-0.8</v>
      </c>
      <c r="K5" s="945">
        <v>0.6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-0.3</v>
      </c>
      <c r="J6" s="458">
        <v>0</v>
      </c>
      <c r="K6" s="976">
        <v>-0.6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-0.1</v>
      </c>
      <c r="J7" s="612">
        <v>-0.3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35</v>
      </c>
      <c r="C5" s="207">
        <v>25</v>
      </c>
      <c r="G5" s="113"/>
      <c r="H5" s="174" t="s">
        <v>586</v>
      </c>
      <c r="I5" s="207">
        <v>14</v>
      </c>
      <c r="J5" s="207">
        <v>22</v>
      </c>
    </row>
    <row r="6" spans="1:13" ht="15" customHeight="1" x14ac:dyDescent="0.25">
      <c r="A6" s="175" t="s">
        <v>587</v>
      </c>
      <c r="B6" s="208">
        <v>1061</v>
      </c>
      <c r="C6" s="208">
        <v>99</v>
      </c>
      <c r="G6" s="113"/>
      <c r="H6" s="175" t="s">
        <v>587</v>
      </c>
      <c r="I6" s="208">
        <v>221</v>
      </c>
      <c r="J6" s="208">
        <v>46</v>
      </c>
    </row>
    <row r="7" spans="1:13" ht="15" customHeight="1" x14ac:dyDescent="0.25">
      <c r="A7" s="175" t="s">
        <v>588</v>
      </c>
      <c r="B7" s="208">
        <v>2510</v>
      </c>
      <c r="C7" s="208">
        <v>1817</v>
      </c>
      <c r="G7" s="113"/>
      <c r="H7" s="175" t="s">
        <v>588</v>
      </c>
      <c r="I7" s="208">
        <v>1545</v>
      </c>
      <c r="J7" s="208">
        <v>796</v>
      </c>
    </row>
    <row r="8" spans="1:13" ht="15" customHeight="1" x14ac:dyDescent="0.25">
      <c r="A8" s="175" t="s">
        <v>589</v>
      </c>
      <c r="B8" s="208">
        <v>2708</v>
      </c>
      <c r="C8" s="208">
        <v>2910</v>
      </c>
      <c r="G8" s="113"/>
      <c r="H8" s="175" t="s">
        <v>589</v>
      </c>
      <c r="I8" s="208">
        <v>2335</v>
      </c>
      <c r="J8" s="208">
        <v>2280</v>
      </c>
    </row>
    <row r="9" spans="1:13" ht="15" customHeight="1" x14ac:dyDescent="0.25">
      <c r="A9" s="175" t="s">
        <v>590</v>
      </c>
      <c r="B9" s="208">
        <v>4140</v>
      </c>
      <c r="C9" s="208">
        <v>5355</v>
      </c>
      <c r="G9" s="113"/>
      <c r="H9" s="175" t="s">
        <v>590</v>
      </c>
      <c r="I9" s="208">
        <v>4626</v>
      </c>
      <c r="J9" s="208">
        <v>5933</v>
      </c>
    </row>
    <row r="10" spans="1:13" ht="15" customHeight="1" x14ac:dyDescent="0.25">
      <c r="A10" s="175" t="s">
        <v>591</v>
      </c>
      <c r="B10" s="208">
        <v>401</v>
      </c>
      <c r="C10" s="208">
        <v>445</v>
      </c>
      <c r="G10" s="113"/>
      <c r="H10" s="175" t="s">
        <v>591</v>
      </c>
      <c r="I10" s="208">
        <v>455</v>
      </c>
      <c r="J10" s="208">
        <v>466</v>
      </c>
    </row>
    <row r="11" spans="1:13" ht="15" customHeight="1" x14ac:dyDescent="0.25">
      <c r="A11" s="176" t="s">
        <v>592</v>
      </c>
      <c r="B11" s="209">
        <v>497</v>
      </c>
      <c r="C11" s="209">
        <v>471</v>
      </c>
      <c r="G11" s="113"/>
      <c r="H11" s="176" t="s">
        <v>592</v>
      </c>
      <c r="I11" s="209">
        <v>995</v>
      </c>
      <c r="J11" s="209">
        <v>822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35</v>
      </c>
      <c r="C17" s="178">
        <f>IF(ISBLANK(C5),"0",C5)</f>
        <v>25</v>
      </c>
      <c r="G17" s="113"/>
      <c r="H17" s="174" t="s">
        <v>586</v>
      </c>
      <c r="I17" s="177">
        <f>IF(ISBLANK(I5),"0",I5)</f>
        <v>14</v>
      </c>
      <c r="J17" s="178">
        <f>IF(ISBLANK(J5),"0",J5)</f>
        <v>22</v>
      </c>
    </row>
    <row r="18" spans="1:13" ht="15" customHeight="1" x14ac:dyDescent="0.25">
      <c r="A18" s="175" t="s">
        <v>587</v>
      </c>
      <c r="B18" s="179">
        <f t="shared" ref="B18:C18" si="0">IF(ISBLANK(B6),"0",B6)</f>
        <v>1061</v>
      </c>
      <c r="C18" s="180">
        <f t="shared" si="0"/>
        <v>99</v>
      </c>
      <c r="G18" s="113"/>
      <c r="H18" s="175" t="s">
        <v>587</v>
      </c>
      <c r="I18" s="179">
        <f t="shared" ref="I18:J18" si="1">IF(ISBLANK(I6),"0",I6)</f>
        <v>221</v>
      </c>
      <c r="J18" s="180">
        <f t="shared" si="1"/>
        <v>46</v>
      </c>
    </row>
    <row r="19" spans="1:13" ht="15" customHeight="1" x14ac:dyDescent="0.25">
      <c r="A19" s="175" t="s">
        <v>588</v>
      </c>
      <c r="B19" s="179">
        <f t="shared" ref="B19:C19" si="2">IF(ISBLANK(B7),"0",B7)</f>
        <v>2510</v>
      </c>
      <c r="C19" s="180">
        <f t="shared" si="2"/>
        <v>1817</v>
      </c>
      <c r="G19" s="113"/>
      <c r="H19" s="175" t="s">
        <v>588</v>
      </c>
      <c r="I19" s="179">
        <f t="shared" ref="I19:J19" si="3">IF(ISBLANK(I7),"0",I7)</f>
        <v>1545</v>
      </c>
      <c r="J19" s="180">
        <f t="shared" si="3"/>
        <v>796</v>
      </c>
    </row>
    <row r="20" spans="1:13" ht="15" customHeight="1" x14ac:dyDescent="0.25">
      <c r="A20" s="175" t="s">
        <v>589</v>
      </c>
      <c r="B20" s="179">
        <f t="shared" ref="B20:C20" si="4">IF(ISBLANK(B8),"0",B8)</f>
        <v>2708</v>
      </c>
      <c r="C20" s="180">
        <f t="shared" si="4"/>
        <v>2910</v>
      </c>
      <c r="G20" s="113"/>
      <c r="H20" s="175" t="s">
        <v>589</v>
      </c>
      <c r="I20" s="179">
        <f t="shared" ref="I20:J20" si="5">IF(ISBLANK(I8),"0",I8)</f>
        <v>2335</v>
      </c>
      <c r="J20" s="180">
        <f t="shared" si="5"/>
        <v>2280</v>
      </c>
    </row>
    <row r="21" spans="1:13" ht="15" customHeight="1" x14ac:dyDescent="0.25">
      <c r="A21" s="175" t="s">
        <v>590</v>
      </c>
      <c r="B21" s="179">
        <f t="shared" ref="B21:C21" si="6">IF(ISBLANK(B9),"0",B9)</f>
        <v>4140</v>
      </c>
      <c r="C21" s="180">
        <f t="shared" si="6"/>
        <v>5355</v>
      </c>
      <c r="G21" s="113"/>
      <c r="H21" s="175" t="s">
        <v>590</v>
      </c>
      <c r="I21" s="179">
        <f t="shared" ref="I21:J21" si="7">IF(ISBLANK(I9),"0",I9)</f>
        <v>4626</v>
      </c>
      <c r="J21" s="180">
        <f t="shared" si="7"/>
        <v>5933</v>
      </c>
    </row>
    <row r="22" spans="1:13" ht="15" customHeight="1" x14ac:dyDescent="0.25">
      <c r="A22" s="175" t="s">
        <v>591</v>
      </c>
      <c r="B22" s="179">
        <f t="shared" ref="B22:C22" si="8">IF(ISBLANK(B10),"0",B10)</f>
        <v>401</v>
      </c>
      <c r="C22" s="180">
        <f t="shared" si="8"/>
        <v>445</v>
      </c>
      <c r="G22" s="113"/>
      <c r="H22" s="175" t="s">
        <v>591</v>
      </c>
      <c r="I22" s="179">
        <f t="shared" ref="I22:J22" si="9">IF(ISBLANK(I10),"0",I10)</f>
        <v>455</v>
      </c>
      <c r="J22" s="180">
        <f t="shared" si="9"/>
        <v>466</v>
      </c>
    </row>
    <row r="23" spans="1:13" ht="15" customHeight="1" x14ac:dyDescent="0.25">
      <c r="A23" s="176" t="s">
        <v>592</v>
      </c>
      <c r="B23" s="181">
        <f t="shared" ref="B23:C23" si="10">IF(ISBLANK(B11),"0",B11)</f>
        <v>497</v>
      </c>
      <c r="C23" s="182">
        <f t="shared" si="10"/>
        <v>471</v>
      </c>
      <c r="G23" s="113"/>
      <c r="H23" s="176" t="s">
        <v>592</v>
      </c>
      <c r="I23" s="181">
        <f t="shared" ref="I23:J23" si="11">IF(ISBLANK(I11),"0",I11)</f>
        <v>995</v>
      </c>
      <c r="J23" s="182">
        <f t="shared" si="11"/>
        <v>822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0.30831571529245949</v>
      </c>
      <c r="C29" s="184">
        <f>C17/SUM(C17:C23)*100</f>
        <v>0.22477971587843912</v>
      </c>
      <c r="D29" s="253"/>
      <c r="E29" s="253"/>
      <c r="G29" s="113"/>
      <c r="H29" s="174" t="s">
        <v>593</v>
      </c>
      <c r="I29" s="184">
        <f>I17/SUM(I17:I23)*100</f>
        <v>0.13737611618094397</v>
      </c>
      <c r="J29" s="184">
        <f>J17/SUM(J17:J23)*100</f>
        <v>0.21225277375783888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9.3463706835799858</v>
      </c>
      <c r="C30" s="185">
        <f>C18/SUM(C17:C23)*100</f>
        <v>0.89012767487861888</v>
      </c>
      <c r="D30" s="253"/>
      <c r="E30" s="253"/>
      <c r="G30" s="113"/>
      <c r="H30" s="175" t="s">
        <v>594</v>
      </c>
      <c r="I30" s="185">
        <f>I18/SUM(I17:I23)*100</f>
        <v>2.1685801197134724</v>
      </c>
      <c r="J30" s="185">
        <f>J18/SUM(J17:J23)*100</f>
        <v>0.4438012542209358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22.11064129668781</v>
      </c>
      <c r="C31" s="185">
        <f>C19/SUM(C17:C23)*100</f>
        <v>16.336989750044957</v>
      </c>
      <c r="D31" s="253"/>
      <c r="E31" s="253"/>
      <c r="G31" s="113"/>
      <c r="H31" s="175" t="s">
        <v>595</v>
      </c>
      <c r="I31" s="185">
        <f>I19/SUM(I17:I23)*100</f>
        <v>15.160435678539889</v>
      </c>
      <c r="J31" s="185">
        <f>J19/SUM(J17:J23)*100</f>
        <v>7.6796912686927161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23.854827343199435</v>
      </c>
      <c r="C32" s="185">
        <f>C20/SUM(C17:C23)*100</f>
        <v>26.164358928250316</v>
      </c>
      <c r="D32" s="253"/>
      <c r="E32" s="253"/>
      <c r="G32" s="113"/>
      <c r="H32" s="175" t="s">
        <v>596</v>
      </c>
      <c r="I32" s="185">
        <f>I20/SUM(I17:I23)*100</f>
        <v>22.912373663036011</v>
      </c>
      <c r="J32" s="185">
        <f>J20/SUM(J17:J23)*100</f>
        <v>21.99710564399421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36.469344608879496</v>
      </c>
      <c r="C33" s="185">
        <f>C21/SUM(C17:C23)*100</f>
        <v>48.147815141161658</v>
      </c>
      <c r="D33" s="253"/>
      <c r="E33" s="253"/>
      <c r="G33" s="113"/>
      <c r="H33" s="175" t="s">
        <v>597</v>
      </c>
      <c r="I33" s="185">
        <f>I21/SUM(I17:I23)*100</f>
        <v>45.392993818074771</v>
      </c>
      <c r="J33" s="185">
        <f>J21/SUM(J17:J23)*100</f>
        <v>57.240713941148094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3.5324171952078931</v>
      </c>
      <c r="C34" s="185">
        <f>C22/SUM(C17:C23)*100</f>
        <v>4.0010789426362168</v>
      </c>
      <c r="D34" s="253"/>
      <c r="E34" s="253"/>
      <c r="G34" s="113"/>
      <c r="H34" s="175" t="s">
        <v>598</v>
      </c>
      <c r="I34" s="185">
        <f>I22/SUM(I17:I23)*100</f>
        <v>4.464723775880679</v>
      </c>
      <c r="J34" s="185">
        <f>J22/SUM(J17:J23)*100</f>
        <v>4.4958996623251331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4.3780831571529246</v>
      </c>
      <c r="C35" s="186">
        <f>C23/SUM(C17:C23)*100</f>
        <v>4.2348498471497926</v>
      </c>
      <c r="D35" s="253"/>
      <c r="E35" s="253"/>
      <c r="G35" s="113"/>
      <c r="H35" s="176" t="s">
        <v>599</v>
      </c>
      <c r="I35" s="186">
        <f>I23/SUM(I17:I23)*100</f>
        <v>9.7635168285742324</v>
      </c>
      <c r="J35" s="186">
        <f>J23/SUM(J17:J23)*100</f>
        <v>7.9305354558610706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0.30831571529245949</v>
      </c>
      <c r="C41" s="184">
        <f t="shared" si="12"/>
        <v>0.22477971587843912</v>
      </c>
      <c r="G41" s="113"/>
      <c r="H41" s="174" t="s">
        <v>601</v>
      </c>
      <c r="I41" s="184">
        <f t="shared" ref="I41:J41" si="13">I29</f>
        <v>0.13737611618094397</v>
      </c>
      <c r="J41" s="184">
        <f t="shared" si="13"/>
        <v>0.21225277375783888</v>
      </c>
    </row>
    <row r="42" spans="1:12" x14ac:dyDescent="0.25">
      <c r="A42" s="175" t="s">
        <v>602</v>
      </c>
      <c r="B42" s="185">
        <f t="shared" si="12"/>
        <v>9.3463706835799858</v>
      </c>
      <c r="C42" s="185">
        <f t="shared" si="12"/>
        <v>0.89012767487861888</v>
      </c>
      <c r="G42" s="113"/>
      <c r="H42" s="175" t="s">
        <v>602</v>
      </c>
      <c r="I42" s="185">
        <f t="shared" ref="I42:J42" si="14">I30</f>
        <v>2.1685801197134724</v>
      </c>
      <c r="J42" s="185">
        <f t="shared" si="14"/>
        <v>0.4438012542209358</v>
      </c>
    </row>
    <row r="43" spans="1:12" x14ac:dyDescent="0.25">
      <c r="A43" s="175" t="s">
        <v>603</v>
      </c>
      <c r="B43" s="185">
        <f t="shared" si="12"/>
        <v>22.11064129668781</v>
      </c>
      <c r="C43" s="185">
        <f t="shared" si="12"/>
        <v>16.336989750044957</v>
      </c>
      <c r="G43" s="113"/>
      <c r="H43" s="175" t="s">
        <v>603</v>
      </c>
      <c r="I43" s="185">
        <f t="shared" ref="I43:J43" si="15">I31</f>
        <v>15.160435678539889</v>
      </c>
      <c r="J43" s="185">
        <f t="shared" si="15"/>
        <v>7.6796912686927161</v>
      </c>
    </row>
    <row r="44" spans="1:12" x14ac:dyDescent="0.25">
      <c r="A44" s="175" t="s">
        <v>604</v>
      </c>
      <c r="B44" s="185">
        <f t="shared" si="12"/>
        <v>23.854827343199435</v>
      </c>
      <c r="C44" s="185">
        <f t="shared" si="12"/>
        <v>26.164358928250316</v>
      </c>
      <c r="G44" s="113"/>
      <c r="H44" s="175" t="s">
        <v>604</v>
      </c>
      <c r="I44" s="185">
        <f t="shared" ref="I44:J44" si="16">I32</f>
        <v>22.912373663036011</v>
      </c>
      <c r="J44" s="185">
        <f t="shared" si="16"/>
        <v>21.99710564399421</v>
      </c>
    </row>
    <row r="45" spans="1:12" x14ac:dyDescent="0.25">
      <c r="A45" s="175" t="s">
        <v>605</v>
      </c>
      <c r="B45" s="185">
        <f t="shared" si="12"/>
        <v>36.469344608879496</v>
      </c>
      <c r="C45" s="185">
        <f t="shared" si="12"/>
        <v>48.147815141161658</v>
      </c>
      <c r="G45" s="113"/>
      <c r="H45" s="175" t="s">
        <v>605</v>
      </c>
      <c r="I45" s="185">
        <f t="shared" ref="I45:J45" si="17">I33</f>
        <v>45.392993818074771</v>
      </c>
      <c r="J45" s="185">
        <f t="shared" si="17"/>
        <v>57.240713941148094</v>
      </c>
    </row>
    <row r="46" spans="1:12" x14ac:dyDescent="0.25">
      <c r="A46" s="175" t="s">
        <v>606</v>
      </c>
      <c r="B46" s="185">
        <f t="shared" si="12"/>
        <v>3.5324171952078931</v>
      </c>
      <c r="C46" s="185">
        <f t="shared" si="12"/>
        <v>4.0010789426362168</v>
      </c>
      <c r="G46" s="113"/>
      <c r="H46" s="175" t="s">
        <v>606</v>
      </c>
      <c r="I46" s="185">
        <f t="shared" ref="I46:J46" si="18">I34</f>
        <v>4.464723775880679</v>
      </c>
      <c r="J46" s="185">
        <f t="shared" si="18"/>
        <v>4.4958996623251331</v>
      </c>
    </row>
    <row r="47" spans="1:12" x14ac:dyDescent="0.25">
      <c r="A47" s="176" t="s">
        <v>607</v>
      </c>
      <c r="B47" s="186">
        <f t="shared" si="12"/>
        <v>4.3780831571529246</v>
      </c>
      <c r="C47" s="186">
        <f t="shared" si="12"/>
        <v>4.2348498471497926</v>
      </c>
      <c r="G47" s="113"/>
      <c r="H47" s="176" t="s">
        <v>607</v>
      </c>
      <c r="I47" s="186">
        <f t="shared" ref="I47:J47" si="19">I35</f>
        <v>9.7635168285742324</v>
      </c>
      <c r="J47" s="186">
        <f t="shared" si="19"/>
        <v>7.9305354558610706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7355</v>
      </c>
      <c r="C5" s="207">
        <v>6764</v>
      </c>
      <c r="D5" s="253"/>
      <c r="E5" s="253"/>
      <c r="F5" s="1003"/>
      <c r="H5" s="174" t="s">
        <v>624</v>
      </c>
      <c r="I5" s="207">
        <v>3748</v>
      </c>
      <c r="J5" s="207">
        <v>3321</v>
      </c>
    </row>
    <row r="6" spans="1:10" ht="15" customHeight="1" x14ac:dyDescent="0.25">
      <c r="A6" s="175" t="s">
        <v>625</v>
      </c>
      <c r="B6" s="208">
        <v>1562</v>
      </c>
      <c r="C6" s="208">
        <v>1701</v>
      </c>
      <c r="D6" s="253"/>
      <c r="E6" s="253"/>
      <c r="F6" s="1003"/>
      <c r="H6" s="175" t="s">
        <v>625</v>
      </c>
      <c r="I6" s="208">
        <v>2922</v>
      </c>
      <c r="J6" s="208">
        <v>3745</v>
      </c>
    </row>
    <row r="7" spans="1:10" ht="15" customHeight="1" x14ac:dyDescent="0.25">
      <c r="A7" s="176" t="s">
        <v>626</v>
      </c>
      <c r="B7" s="209">
        <v>2435</v>
      </c>
      <c r="C7" s="209">
        <v>2657</v>
      </c>
      <c r="D7" s="253"/>
      <c r="E7" s="253"/>
      <c r="F7" s="1003"/>
      <c r="H7" s="175" t="s">
        <v>626</v>
      </c>
      <c r="I7" s="208">
        <v>3499</v>
      </c>
      <c r="J7" s="208">
        <v>3273</v>
      </c>
    </row>
    <row r="8" spans="1:10" x14ac:dyDescent="0.25">
      <c r="D8" s="253"/>
      <c r="E8" s="253"/>
      <c r="F8" s="1003"/>
      <c r="H8" s="176" t="s">
        <v>2351</v>
      </c>
      <c r="I8" s="209">
        <v>22</v>
      </c>
      <c r="J8" s="209">
        <v>26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7355</v>
      </c>
      <c r="C13" s="178">
        <f>IF(ISBLANK(C5),"0",C5)</f>
        <v>6764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1562</v>
      </c>
      <c r="C14" s="180">
        <f t="shared" si="0"/>
        <v>1701</v>
      </c>
      <c r="D14" s="253"/>
      <c r="E14" s="253"/>
      <c r="F14" s="1003"/>
      <c r="H14" s="174" t="s">
        <v>624</v>
      </c>
      <c r="I14" s="177">
        <f>IF(ISBLANK(I5),"0",I5)</f>
        <v>3748</v>
      </c>
      <c r="J14" s="178">
        <f>IF(ISBLANK(J5),"0",J5)</f>
        <v>3321</v>
      </c>
    </row>
    <row r="15" spans="1:10" ht="15" customHeight="1" x14ac:dyDescent="0.25">
      <c r="A15" s="176" t="s">
        <v>626</v>
      </c>
      <c r="B15" s="181">
        <f t="shared" si="0"/>
        <v>2435</v>
      </c>
      <c r="C15" s="182">
        <f t="shared" si="0"/>
        <v>2657</v>
      </c>
      <c r="D15" s="253"/>
      <c r="E15" s="253"/>
      <c r="F15" s="1003"/>
      <c r="H15" s="175" t="s">
        <v>625</v>
      </c>
      <c r="I15" s="179">
        <f t="shared" ref="I15:J15" si="1">IF(ISBLANK(I6),"0",I6)</f>
        <v>2922</v>
      </c>
      <c r="J15" s="180">
        <f t="shared" si="1"/>
        <v>3745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3499</v>
      </c>
      <c r="J16" s="180">
        <f t="shared" si="2"/>
        <v>3273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22</v>
      </c>
      <c r="J17" s="182">
        <f t="shared" si="3"/>
        <v>26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64.790345313601122</v>
      </c>
      <c r="C21" s="184">
        <f>C13/SUM(C13:C15)*100</f>
        <v>60.816399928070489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13.75968992248062</v>
      </c>
      <c r="C22" s="185">
        <f>C14/SUM(C13:C15)*100</f>
        <v>15.294011868368997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21.449964763918253</v>
      </c>
      <c r="C23" s="186">
        <f>C15/SUM(C13:C15)*100</f>
        <v>23.88958820356051</v>
      </c>
      <c r="D23" s="253"/>
      <c r="E23" s="253"/>
      <c r="F23" s="1003"/>
      <c r="H23" s="174" t="s">
        <v>629</v>
      </c>
      <c r="I23" s="184">
        <f>I14/SUM(I14:I17)*100</f>
        <v>36.77754881758414</v>
      </c>
      <c r="J23" s="184">
        <f>J14/SUM(J14:J17)*100</f>
        <v>32.040520984081041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28.67235796290845</v>
      </c>
      <c r="J24" s="185">
        <f>J15/SUM(J14:J17)*100</f>
        <v>36.131210805595757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34.334216465508781</v>
      </c>
      <c r="J25" s="185">
        <f>J16/SUM(J14:J17)*100</f>
        <v>31.577424023154848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0.21587675399862624</v>
      </c>
      <c r="J26" s="186">
        <f>J17/SUM(J14:J17)*100</f>
        <v>0.25084418716835505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64.790345313601122</v>
      </c>
      <c r="C29" s="189">
        <f t="shared" si="4"/>
        <v>60.816399928070489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13.75968992248062</v>
      </c>
      <c r="C30" s="192">
        <f t="shared" si="4"/>
        <v>15.294011868368997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21.449964763918253</v>
      </c>
      <c r="C31" s="195">
        <f t="shared" si="4"/>
        <v>23.88958820356051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36.77754881758414</v>
      </c>
      <c r="J32" s="189">
        <f>J23</f>
        <v>32.040520984081041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28.67235796290845</v>
      </c>
      <c r="J33" s="192">
        <f t="shared" si="5"/>
        <v>36.131210805595757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34.334216465508781</v>
      </c>
      <c r="J34" s="192">
        <f t="shared" si="6"/>
        <v>31.577424023154848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0.21587675399862624</v>
      </c>
      <c r="J35" s="195">
        <f t="shared" si="7"/>
        <v>0.25084418716835505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673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23594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15.5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76.03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183.9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0</v>
      </c>
      <c r="E5" s="28"/>
      <c r="J5" s="654" t="s">
        <v>542</v>
      </c>
      <c r="K5" s="669">
        <f>IF(ISBLANK(B5),"",B5)</f>
        <v>1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3</v>
      </c>
      <c r="C6" s="657">
        <v>1</v>
      </c>
      <c r="E6" s="44"/>
      <c r="J6" s="656" t="s">
        <v>543</v>
      </c>
      <c r="K6" s="670">
        <f t="shared" ref="K6:K10" si="0">IF(ISBLANK(B6),"",B6)</f>
        <v>3</v>
      </c>
      <c r="L6" s="619">
        <f t="shared" ref="L6:L10" si="1">IF(ISBLANK(C6),"",C6)</f>
        <v>1</v>
      </c>
      <c r="N6" s="44"/>
    </row>
    <row r="7" spans="1:15" x14ac:dyDescent="0.25">
      <c r="A7" s="656" t="s">
        <v>641</v>
      </c>
      <c r="B7" s="657">
        <v>8</v>
      </c>
      <c r="C7" s="657">
        <v>2</v>
      </c>
      <c r="E7" s="44"/>
      <c r="J7" s="656" t="s">
        <v>641</v>
      </c>
      <c r="K7" s="670">
        <f t="shared" si="0"/>
        <v>8</v>
      </c>
      <c r="L7" s="619">
        <f t="shared" si="1"/>
        <v>2</v>
      </c>
      <c r="N7" s="44"/>
    </row>
    <row r="8" spans="1:15" x14ac:dyDescent="0.25">
      <c r="A8" s="650" t="s">
        <v>642</v>
      </c>
      <c r="B8" s="651">
        <v>11</v>
      </c>
      <c r="C8" s="651">
        <v>13</v>
      </c>
      <c r="E8" s="21"/>
      <c r="J8" s="650" t="s">
        <v>642</v>
      </c>
      <c r="K8" s="670">
        <f t="shared" si="0"/>
        <v>11</v>
      </c>
      <c r="L8" s="619">
        <f t="shared" si="1"/>
        <v>13</v>
      </c>
      <c r="N8" s="21"/>
    </row>
    <row r="9" spans="1:15" x14ac:dyDescent="0.25">
      <c r="A9" s="650" t="s">
        <v>643</v>
      </c>
      <c r="B9" s="651">
        <v>28</v>
      </c>
      <c r="C9" s="651">
        <v>13</v>
      </c>
      <c r="E9" s="21"/>
      <c r="J9" s="650" t="s">
        <v>643</v>
      </c>
      <c r="K9" s="670">
        <f t="shared" si="0"/>
        <v>28</v>
      </c>
      <c r="L9" s="619">
        <f t="shared" si="1"/>
        <v>13</v>
      </c>
      <c r="N9" s="21"/>
    </row>
    <row r="10" spans="1:15" x14ac:dyDescent="0.25">
      <c r="A10" s="652" t="s">
        <v>365</v>
      </c>
      <c r="B10" s="653">
        <v>667</v>
      </c>
      <c r="C10" s="653">
        <v>44</v>
      </c>
      <c r="J10" s="652" t="s">
        <v>365</v>
      </c>
      <c r="K10" s="671">
        <f t="shared" si="0"/>
        <v>667</v>
      </c>
      <c r="L10" s="620">
        <f t="shared" si="1"/>
        <v>44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6.02</v>
      </c>
      <c r="C15" s="197"/>
      <c r="D15" s="253"/>
      <c r="E15" s="211"/>
      <c r="F15" s="253"/>
      <c r="G15" s="253"/>
      <c r="J15" s="673" t="s">
        <v>488</v>
      </c>
      <c r="K15" s="674">
        <f>B15</f>
        <v>6.02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0.62</v>
      </c>
      <c r="C16" s="197"/>
      <c r="D16" s="253"/>
      <c r="E16" s="254"/>
      <c r="F16" s="253"/>
      <c r="G16" s="253"/>
      <c r="J16" s="675" t="s">
        <v>489</v>
      </c>
      <c r="K16" s="676">
        <f>B16</f>
        <v>0.62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0.74</v>
      </c>
      <c r="C18" s="197"/>
      <c r="D18" s="255"/>
      <c r="E18" s="256"/>
      <c r="F18" s="253"/>
      <c r="G18" s="253"/>
      <c r="J18" s="678" t="s">
        <v>501</v>
      </c>
      <c r="K18" s="674">
        <f>B18</f>
        <v>0.74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4.71</v>
      </c>
      <c r="C19" s="198"/>
      <c r="D19" s="255"/>
      <c r="E19" s="256"/>
      <c r="F19" s="253"/>
      <c r="G19" s="253"/>
      <c r="J19" s="672" t="s">
        <v>502</v>
      </c>
      <c r="K19" s="676">
        <f>B19</f>
        <v>4.71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3.34</v>
      </c>
      <c r="C21" s="253"/>
      <c r="D21" s="253"/>
      <c r="E21" s="253"/>
      <c r="F21" s="253"/>
      <c r="G21" s="253"/>
      <c r="J21" s="661" t="s">
        <v>498</v>
      </c>
      <c r="K21" s="679">
        <f>B21</f>
        <v>3.34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1</v>
      </c>
      <c r="C33" s="657">
        <v>0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3</v>
      </c>
      <c r="C34" s="657">
        <v>2</v>
      </c>
      <c r="E34" s="44"/>
      <c r="J34" s="656" t="s">
        <v>641</v>
      </c>
      <c r="K34" s="670">
        <f t="shared" si="2"/>
        <v>3</v>
      </c>
      <c r="L34" s="619">
        <f t="shared" si="3"/>
        <v>2</v>
      </c>
      <c r="N34" s="44"/>
    </row>
    <row r="35" spans="1:15" x14ac:dyDescent="0.25">
      <c r="A35" s="650" t="s">
        <v>642</v>
      </c>
      <c r="B35" s="651">
        <v>6</v>
      </c>
      <c r="C35" s="651">
        <v>8</v>
      </c>
      <c r="E35" s="21"/>
      <c r="J35" s="650" t="s">
        <v>642</v>
      </c>
      <c r="K35" s="670">
        <f t="shared" si="2"/>
        <v>6</v>
      </c>
      <c r="L35" s="619">
        <f t="shared" si="3"/>
        <v>8</v>
      </c>
      <c r="N35" s="21"/>
    </row>
    <row r="36" spans="1:15" x14ac:dyDescent="0.25">
      <c r="A36" s="650" t="s">
        <v>643</v>
      </c>
      <c r="B36" s="651">
        <v>9</v>
      </c>
      <c r="C36" s="651">
        <v>10</v>
      </c>
      <c r="E36" s="21"/>
      <c r="J36" s="650" t="s">
        <v>643</v>
      </c>
      <c r="K36" s="670">
        <f t="shared" si="2"/>
        <v>9</v>
      </c>
      <c r="L36" s="619">
        <f t="shared" si="3"/>
        <v>10</v>
      </c>
      <c r="N36" s="21"/>
    </row>
    <row r="37" spans="1:15" x14ac:dyDescent="0.25">
      <c r="A37" s="652" t="s">
        <v>365</v>
      </c>
      <c r="B37" s="653">
        <v>134</v>
      </c>
      <c r="C37" s="653">
        <v>12</v>
      </c>
      <c r="J37" s="652" t="s">
        <v>365</v>
      </c>
      <c r="K37" s="671">
        <f t="shared" si="2"/>
        <v>134</v>
      </c>
      <c r="L37" s="620">
        <f t="shared" si="3"/>
        <v>12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1.43</v>
      </c>
      <c r="C42" s="197"/>
      <c r="D42" s="253"/>
      <c r="E42" s="211"/>
      <c r="F42" s="253"/>
      <c r="G42" s="253"/>
      <c r="J42" s="673" t="s">
        <v>488</v>
      </c>
      <c r="K42" s="674">
        <f>B42</f>
        <v>1.43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0.28999999999999998</v>
      </c>
      <c r="C43" s="197"/>
      <c r="D43" s="253"/>
      <c r="E43" s="254"/>
      <c r="F43" s="253"/>
      <c r="G43" s="253"/>
      <c r="J43" s="675" t="s">
        <v>489</v>
      </c>
      <c r="K43" s="676">
        <f>B43</f>
        <v>0.28999999999999998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0.25</v>
      </c>
      <c r="C45" s="197"/>
      <c r="D45" s="255"/>
      <c r="E45" s="256"/>
      <c r="F45" s="253"/>
      <c r="G45" s="253"/>
      <c r="J45" s="678" t="s">
        <v>501</v>
      </c>
      <c r="K45" s="674">
        <f>B45</f>
        <v>0.25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1.23</v>
      </c>
      <c r="C46" s="198"/>
      <c r="D46" s="255"/>
      <c r="E46" s="256"/>
      <c r="F46" s="253"/>
      <c r="G46" s="253"/>
      <c r="J46" s="672" t="s">
        <v>502</v>
      </c>
      <c r="K46" s="676">
        <f>B46</f>
        <v>1.23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0.86</v>
      </c>
      <c r="C48" s="253"/>
      <c r="D48" s="253"/>
      <c r="E48" s="253"/>
      <c r="F48" s="253"/>
      <c r="G48" s="253"/>
      <c r="J48" s="661" t="s">
        <v>498</v>
      </c>
      <c r="K48" s="679">
        <f>B48</f>
        <v>0.86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55.9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4.2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99.4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82.2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22.5</v>
      </c>
      <c r="E4" s="600">
        <v>0.25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5.5</v>
      </c>
      <c r="D5" s="751">
        <v>17.7</v>
      </c>
      <c r="E5" s="751">
        <v>0.16</v>
      </c>
      <c r="G5" s="647" t="s">
        <v>446</v>
      </c>
      <c r="H5" s="648">
        <f>IF(ISBLANK(B4),"",B4)</f>
        <v>0</v>
      </c>
      <c r="I5" s="648">
        <f>IF(ISBLANK(B5),"",B5)</f>
        <v>1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55.9</v>
      </c>
      <c r="E6" s="959">
        <v>0.52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5.5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27</v>
      </c>
      <c r="C4" s="643">
        <v>1.1000000000000001</v>
      </c>
      <c r="D4" s="643">
        <v>1.2</v>
      </c>
      <c r="E4" s="643">
        <v>0.19</v>
      </c>
      <c r="F4" s="643">
        <v>0.6</v>
      </c>
      <c r="G4" s="643">
        <v>1.7</v>
      </c>
      <c r="H4" s="1066"/>
      <c r="I4" s="253"/>
      <c r="J4" s="253"/>
      <c r="K4" s="253"/>
    </row>
    <row r="5" spans="1:11" x14ac:dyDescent="0.25">
      <c r="A5" s="480">
        <v>2021</v>
      </c>
      <c r="B5" s="602">
        <v>24</v>
      </c>
      <c r="C5" s="602">
        <v>1</v>
      </c>
      <c r="D5" s="602">
        <v>1.2</v>
      </c>
      <c r="E5" s="602">
        <v>0.19</v>
      </c>
      <c r="F5" s="602">
        <v>0.5</v>
      </c>
      <c r="G5" s="602">
        <v>1.3</v>
      </c>
      <c r="H5" s="1066"/>
      <c r="I5" s="253"/>
      <c r="J5" s="253"/>
      <c r="K5" s="253"/>
    </row>
    <row r="6" spans="1:11" x14ac:dyDescent="0.25">
      <c r="A6" s="360">
        <v>2022</v>
      </c>
      <c r="B6" s="602">
        <v>27</v>
      </c>
      <c r="C6" s="602">
        <v>1.1000000000000001</v>
      </c>
      <c r="D6" s="602">
        <v>1.2</v>
      </c>
      <c r="E6" s="602">
        <v>0.2</v>
      </c>
      <c r="F6" s="602">
        <v>0.5</v>
      </c>
      <c r="G6" s="602">
        <v>1.3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86.4</v>
      </c>
      <c r="C5" s="602">
        <v>97.2</v>
      </c>
      <c r="D5" s="602">
        <v>4</v>
      </c>
      <c r="E5" s="602">
        <v>16.8</v>
      </c>
      <c r="F5" s="253"/>
      <c r="G5" s="253"/>
      <c r="H5" s="253"/>
    </row>
    <row r="6" spans="1:8" x14ac:dyDescent="0.25">
      <c r="A6" s="360">
        <v>2021</v>
      </c>
      <c r="B6" s="602">
        <v>86.3</v>
      </c>
      <c r="C6" s="602">
        <v>91.4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99.4</v>
      </c>
      <c r="C7" s="1067">
        <v>82.2</v>
      </c>
      <c r="D7" s="1067">
        <v>1</v>
      </c>
      <c r="E7" s="1067">
        <v>4.2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16.8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4.2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1516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6.4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253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3912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25555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1083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1646</v>
      </c>
      <c r="C5" s="1034">
        <v>790</v>
      </c>
      <c r="D5" s="600">
        <v>856</v>
      </c>
      <c r="G5" s="871" t="s">
        <v>126</v>
      </c>
      <c r="H5" s="637">
        <f>IF(ISBLANK(D7),"",D7)</f>
        <v>789</v>
      </c>
    </row>
    <row r="6" spans="1:17" x14ac:dyDescent="0.25">
      <c r="A6" s="641">
        <v>2021</v>
      </c>
      <c r="B6" s="1034">
        <v>1548</v>
      </c>
      <c r="C6" s="1034">
        <v>720</v>
      </c>
      <c r="D6" s="602">
        <v>828</v>
      </c>
      <c r="G6" s="635" t="s">
        <v>127</v>
      </c>
      <c r="H6" s="623">
        <f>IF(ISBLANK(C7),"",C7)</f>
        <v>727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1516</v>
      </c>
      <c r="C7" s="1034">
        <v>727</v>
      </c>
      <c r="D7" s="617">
        <v>789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789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727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1362</v>
      </c>
      <c r="C6" s="55">
        <v>696</v>
      </c>
      <c r="D6" s="55">
        <v>666</v>
      </c>
      <c r="E6" s="70">
        <v>1723</v>
      </c>
      <c r="F6" s="55">
        <v>907</v>
      </c>
      <c r="G6" s="110">
        <v>816</v>
      </c>
      <c r="H6" s="55">
        <v>1001</v>
      </c>
      <c r="I6" s="55">
        <v>530</v>
      </c>
      <c r="J6" s="55">
        <v>471</v>
      </c>
      <c r="K6" s="70">
        <v>3834</v>
      </c>
      <c r="L6" s="55">
        <v>1996</v>
      </c>
      <c r="M6" s="110">
        <v>1838</v>
      </c>
      <c r="N6" s="70">
        <v>3677</v>
      </c>
      <c r="O6" s="55">
        <v>1947</v>
      </c>
      <c r="P6" s="110">
        <v>1730</v>
      </c>
      <c r="Q6" s="70">
        <v>15150</v>
      </c>
      <c r="R6" s="55">
        <v>7847</v>
      </c>
      <c r="S6" s="110">
        <v>7303</v>
      </c>
      <c r="T6" s="70">
        <v>23859</v>
      </c>
      <c r="U6" s="55">
        <v>11976</v>
      </c>
      <c r="V6" s="160">
        <v>11883</v>
      </c>
    </row>
    <row r="7" spans="1:22" x14ac:dyDescent="0.25">
      <c r="A7" s="286">
        <v>2021</v>
      </c>
      <c r="B7" s="167">
        <v>1336</v>
      </c>
      <c r="C7" s="94">
        <v>682</v>
      </c>
      <c r="D7" s="94">
        <v>654</v>
      </c>
      <c r="E7" s="167">
        <v>1683</v>
      </c>
      <c r="F7" s="94">
        <v>885</v>
      </c>
      <c r="G7" s="169">
        <v>798</v>
      </c>
      <c r="H7" s="94">
        <v>987</v>
      </c>
      <c r="I7" s="94">
        <v>515</v>
      </c>
      <c r="J7" s="94">
        <v>472</v>
      </c>
      <c r="K7" s="167">
        <v>3750</v>
      </c>
      <c r="L7" s="94">
        <v>1951</v>
      </c>
      <c r="M7" s="169">
        <v>1799</v>
      </c>
      <c r="N7" s="167">
        <v>3644</v>
      </c>
      <c r="O7" s="94">
        <v>1934</v>
      </c>
      <c r="P7" s="169">
        <v>1710</v>
      </c>
      <c r="Q7" s="167">
        <v>14958</v>
      </c>
      <c r="R7" s="94">
        <v>7782</v>
      </c>
      <c r="S7" s="169">
        <v>7176</v>
      </c>
      <c r="T7" s="212">
        <v>23613</v>
      </c>
      <c r="U7" s="58">
        <v>11881</v>
      </c>
      <c r="V7" s="160">
        <v>11732</v>
      </c>
    </row>
    <row r="8" spans="1:22" x14ac:dyDescent="0.25">
      <c r="A8" s="219">
        <v>2022</v>
      </c>
      <c r="B8" s="72">
        <v>1359</v>
      </c>
      <c r="C8" s="61">
        <v>687</v>
      </c>
      <c r="D8" s="61">
        <v>672</v>
      </c>
      <c r="E8" s="72">
        <v>1661</v>
      </c>
      <c r="F8" s="61">
        <v>878</v>
      </c>
      <c r="G8" s="111">
        <v>783</v>
      </c>
      <c r="H8" s="61">
        <v>963</v>
      </c>
      <c r="I8" s="61">
        <v>509</v>
      </c>
      <c r="J8" s="61">
        <v>454</v>
      </c>
      <c r="K8" s="72">
        <v>3738</v>
      </c>
      <c r="L8" s="61">
        <v>1945</v>
      </c>
      <c r="M8" s="111">
        <v>1793</v>
      </c>
      <c r="N8" s="72">
        <v>3423</v>
      </c>
      <c r="O8" s="61">
        <v>1827</v>
      </c>
      <c r="P8" s="111">
        <v>1596</v>
      </c>
      <c r="Q8" s="72">
        <v>14763</v>
      </c>
      <c r="R8" s="61">
        <v>7695</v>
      </c>
      <c r="S8" s="111">
        <v>7068</v>
      </c>
      <c r="T8" s="72">
        <v>23594</v>
      </c>
      <c r="U8" s="61">
        <v>11930</v>
      </c>
      <c r="V8" s="111">
        <v>11664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1359</v>
      </c>
      <c r="C15" s="172">
        <f>E8</f>
        <v>1661</v>
      </c>
      <c r="D15" s="172">
        <f>H8</f>
        <v>963</v>
      </c>
      <c r="E15" s="172">
        <f>K8</f>
        <v>3738</v>
      </c>
      <c r="F15" s="172">
        <f>N8</f>
        <v>3423</v>
      </c>
      <c r="G15" s="172">
        <f>Q8</f>
        <v>14763</v>
      </c>
      <c r="H15" s="334">
        <f>T8</f>
        <v>23594</v>
      </c>
      <c r="M15" s="172">
        <f>K8</f>
        <v>3738</v>
      </c>
      <c r="N15" s="172">
        <f>H15-E15-O15</f>
        <v>14045</v>
      </c>
      <c r="O15" s="172">
        <f>H15-(B15+C15+G15)</f>
        <v>5811</v>
      </c>
      <c r="P15" s="29"/>
      <c r="Q15" s="100">
        <f>M15/H15*100</f>
        <v>15.84301093498347</v>
      </c>
      <c r="R15" s="100">
        <f>N15/H15*100</f>
        <v>59.527846062558275</v>
      </c>
      <c r="S15" s="100">
        <f>O15/H15*100</f>
        <v>24.62914300245825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15.84301093498347</v>
      </c>
      <c r="R18" s="100">
        <f>N15/H15*100</f>
        <v>59.527846062558275</v>
      </c>
      <c r="S18" s="100">
        <f>O15/H15*100</f>
        <v>24.62914300245825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5.7</v>
      </c>
      <c r="C23" s="361"/>
      <c r="D23" s="361"/>
      <c r="E23" s="167">
        <v>5.7</v>
      </c>
      <c r="F23" s="361"/>
      <c r="G23" s="362"/>
      <c r="H23" s="167">
        <v>5.75</v>
      </c>
      <c r="I23" s="94">
        <v>0</v>
      </c>
      <c r="J23" s="169">
        <v>12.2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5.5</v>
      </c>
      <c r="F24" s="361"/>
      <c r="G24" s="362"/>
      <c r="H24" s="167">
        <v>5.56</v>
      </c>
      <c r="I24" s="94">
        <v>11.63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6.1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12.2</v>
      </c>
      <c r="C32" s="674">
        <f>IF(ISBLANK(I23),"",I23)</f>
        <v>0</v>
      </c>
      <c r="F32" s="700">
        <f>A23</f>
        <v>2020</v>
      </c>
      <c r="G32" s="674">
        <f>IF(ISBLANK(J23),"",J23)</f>
        <v>12.2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11.63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11.63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11</v>
      </c>
      <c r="C4" s="600">
        <v>0</v>
      </c>
      <c r="D4" s="600">
        <v>1</v>
      </c>
      <c r="E4" s="599">
        <v>1</v>
      </c>
      <c r="F4" s="600">
        <v>3.2</v>
      </c>
      <c r="G4" s="600">
        <v>0.3</v>
      </c>
    </row>
    <row r="5" spans="1:10" x14ac:dyDescent="0.25">
      <c r="A5" s="286">
        <v>2022</v>
      </c>
      <c r="B5" s="751">
        <v>11</v>
      </c>
      <c r="C5" s="751">
        <v>0</v>
      </c>
      <c r="D5" s="751">
        <v>1</v>
      </c>
      <c r="E5" s="753">
        <v>1</v>
      </c>
      <c r="F5" s="751">
        <v>3.2</v>
      </c>
      <c r="G5" s="751">
        <v>0.3</v>
      </c>
    </row>
    <row r="6" spans="1:10" x14ac:dyDescent="0.25">
      <c r="A6" s="218">
        <v>2023</v>
      </c>
      <c r="B6" s="752">
        <v>6</v>
      </c>
      <c r="C6" s="752">
        <v>0</v>
      </c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11</v>
      </c>
      <c r="C11" s="80">
        <f>IF(ISBLANK(D4),"",D4)</f>
        <v>1</v>
      </c>
      <c r="E11" s="103">
        <f>A4</f>
        <v>2021</v>
      </c>
      <c r="F11" s="80">
        <f>IF(ISBLANK(B4),"",B4)</f>
        <v>11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11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11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6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6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639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17.8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150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739</v>
      </c>
    </row>
    <row r="17" spans="2:3" x14ac:dyDescent="0.25">
      <c r="B17" s="253">
        <v>2022</v>
      </c>
      <c r="C17" s="1100">
        <v>659</v>
      </c>
    </row>
    <row r="18" spans="2:3" x14ac:dyDescent="0.25">
      <c r="B18" s="253">
        <v>2023</v>
      </c>
      <c r="C18" s="1100">
        <v>639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739</v>
      </c>
    </row>
    <row r="22" spans="2:3" x14ac:dyDescent="0.25">
      <c r="B22" s="636">
        <f>B17</f>
        <v>2022</v>
      </c>
      <c r="C22" s="636">
        <f t="shared" ref="C22:C23" si="0">IF(ISBLANK(C17),"",C17)</f>
        <v>659</v>
      </c>
    </row>
    <row r="23" spans="2:3" x14ac:dyDescent="0.25">
      <c r="B23" s="636">
        <f>B18</f>
        <v>2023</v>
      </c>
      <c r="C23" s="636">
        <f t="shared" si="0"/>
        <v>639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12</v>
      </c>
      <c r="C5" s="55">
        <v>18</v>
      </c>
      <c r="D5" s="55">
        <v>24</v>
      </c>
      <c r="E5" s="269">
        <f>SUM(B5:D5)</f>
        <v>54</v>
      </c>
      <c r="F5" s="71">
        <v>152</v>
      </c>
      <c r="G5" s="70">
        <v>0.3</v>
      </c>
      <c r="H5" s="55">
        <v>0.1</v>
      </c>
      <c r="I5" s="110">
        <v>0.4</v>
      </c>
      <c r="J5" s="71">
        <v>0.6</v>
      </c>
    </row>
    <row r="6" spans="1:10" x14ac:dyDescent="0.25">
      <c r="A6" s="286">
        <v>2022</v>
      </c>
      <c r="B6" s="757">
        <v>20</v>
      </c>
      <c r="C6" s="758">
        <v>17</v>
      </c>
      <c r="D6" s="758">
        <v>31</v>
      </c>
      <c r="E6" s="270">
        <f>SUM(B6:D6)</f>
        <v>68</v>
      </c>
      <c r="F6" s="214">
        <v>135</v>
      </c>
      <c r="G6" s="457">
        <v>0.5</v>
      </c>
      <c r="H6" s="458">
        <v>0.1</v>
      </c>
      <c r="I6" s="763">
        <v>0.5</v>
      </c>
      <c r="J6" s="214">
        <v>0.6</v>
      </c>
    </row>
    <row r="7" spans="1:10" x14ac:dyDescent="0.25">
      <c r="A7" s="218">
        <v>2023</v>
      </c>
      <c r="B7" s="167">
        <v>18</v>
      </c>
      <c r="C7" s="94">
        <v>20</v>
      </c>
      <c r="D7" s="94">
        <v>26</v>
      </c>
      <c r="E7" s="447">
        <f>SUM(B7:D7)</f>
        <v>64</v>
      </c>
      <c r="F7" s="168">
        <v>94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135</v>
      </c>
      <c r="C14" s="28"/>
      <c r="D14" s="28"/>
      <c r="F14" s="625" t="s">
        <v>1526</v>
      </c>
      <c r="G14" s="621">
        <f>IF(ISBLANK(B7),"",B7)</f>
        <v>18</v>
      </c>
      <c r="I14" s="625" t="s">
        <v>1529</v>
      </c>
      <c r="J14" s="621">
        <f>IF(ISBLANK(B7),"",B7)</f>
        <v>18</v>
      </c>
    </row>
    <row r="15" spans="1:10" x14ac:dyDescent="0.25">
      <c r="A15" s="624">
        <f t="shared" ref="A15" si="1">A7</f>
        <v>2023</v>
      </c>
      <c r="B15" s="623">
        <f t="shared" si="0"/>
        <v>94</v>
      </c>
      <c r="C15" s="28"/>
      <c r="D15" s="28"/>
      <c r="F15" s="626" t="s">
        <v>1527</v>
      </c>
      <c r="G15" s="622">
        <f>IF(ISBLANK(C7),"",C7)</f>
        <v>20</v>
      </c>
      <c r="I15" s="626" t="s">
        <v>1538</v>
      </c>
      <c r="J15" s="622">
        <f>IF(ISBLANK(C7),"",C7)</f>
        <v>20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26</v>
      </c>
      <c r="I16" s="627" t="s">
        <v>1539</v>
      </c>
      <c r="J16" s="623">
        <f>IF(ISBLANK(D7),"",D7)</f>
        <v>26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5</v>
      </c>
      <c r="C6" s="759"/>
      <c r="D6" s="759"/>
      <c r="E6" s="457">
        <v>1.9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5</v>
      </c>
      <c r="C7" s="759"/>
      <c r="D7" s="759"/>
      <c r="E7" s="457">
        <v>1.9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5</v>
      </c>
      <c r="C8" s="760"/>
      <c r="D8" s="760"/>
      <c r="E8" s="601">
        <v>1.9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5</v>
      </c>
      <c r="C16" s="755"/>
      <c r="I16" s="700">
        <f>A6</f>
        <v>2020</v>
      </c>
      <c r="J16" s="674">
        <f>IF(ISBLANK(E6),"",E6)</f>
        <v>1.9</v>
      </c>
      <c r="K16" s="756"/>
    </row>
    <row r="17" spans="1:10" x14ac:dyDescent="0.25">
      <c r="A17" s="701">
        <f>A7</f>
        <v>2021</v>
      </c>
      <c r="B17" s="853">
        <f>IF(ISBLANK(B7),"",B7)</f>
        <v>5</v>
      </c>
      <c r="C17" s="755"/>
      <c r="I17" s="701">
        <f>A7</f>
        <v>2021</v>
      </c>
      <c r="J17" s="853">
        <f>IF(ISBLANK(E7),"",E7)</f>
        <v>1.9</v>
      </c>
    </row>
    <row r="18" spans="1:10" x14ac:dyDescent="0.25">
      <c r="A18" s="702">
        <f>A8</f>
        <v>2022</v>
      </c>
      <c r="B18" s="676">
        <f>IF(ISBLANK(B8),"",B8)</f>
        <v>5</v>
      </c>
      <c r="C18" s="755"/>
      <c r="I18" s="702">
        <f>A8</f>
        <v>2022</v>
      </c>
      <c r="J18" s="676">
        <f>IF(ISBLANK(E8),"",E8)</f>
        <v>1.9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12</v>
      </c>
      <c r="D5" s="449">
        <f>IF(ISBLANK(B5),"",A5)</f>
        <v>2021</v>
      </c>
      <c r="E5" s="618">
        <f>IF(ISBLANK(B5),"",B5)</f>
        <v>12</v>
      </c>
      <c r="K5" s="217">
        <v>2020</v>
      </c>
      <c r="L5" s="655">
        <v>2.9</v>
      </c>
    </row>
    <row r="6" spans="1:12" x14ac:dyDescent="0.25">
      <c r="A6" s="229">
        <v>2022</v>
      </c>
      <c r="B6" s="602">
        <v>14</v>
      </c>
      <c r="D6" s="450">
        <f>IF(ISBLANK(B6),"",A6)</f>
        <v>2022</v>
      </c>
      <c r="E6" s="619">
        <f>IF(ISBLANK(B6),"",B6)</f>
        <v>14</v>
      </c>
      <c r="K6" s="286">
        <v>2021</v>
      </c>
      <c r="L6" s="657">
        <v>3</v>
      </c>
    </row>
    <row r="7" spans="1:12" x14ac:dyDescent="0.25">
      <c r="A7" s="123">
        <v>2023</v>
      </c>
      <c r="B7" s="617">
        <v>13</v>
      </c>
      <c r="D7" s="379">
        <f>IF(ISBLANK(B7),"",A7)</f>
        <v>2023</v>
      </c>
      <c r="E7" s="620">
        <f>IF(ISBLANK(B7),"",B7)</f>
        <v>13</v>
      </c>
      <c r="K7" s="219">
        <v>2022</v>
      </c>
      <c r="L7" s="617">
        <v>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56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31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</v>
      </c>
      <c r="C6" s="602">
        <v>12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</v>
      </c>
      <c r="C5" s="643">
        <v>3958</v>
      </c>
      <c r="D5" s="643">
        <v>274</v>
      </c>
      <c r="E5" s="869">
        <v>6.9</v>
      </c>
      <c r="F5" s="1039">
        <v>6.6</v>
      </c>
      <c r="G5" s="1039">
        <v>7.2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</v>
      </c>
      <c r="C6" s="657">
        <v>4696</v>
      </c>
      <c r="D6" s="657">
        <v>310</v>
      </c>
      <c r="E6" s="657">
        <v>6.6</v>
      </c>
      <c r="F6" s="657">
        <v>6.1</v>
      </c>
      <c r="G6" s="657">
        <v>7.1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</v>
      </c>
      <c r="C7" s="617">
        <v>3912</v>
      </c>
      <c r="D7" s="617">
        <v>253</v>
      </c>
      <c r="E7" s="617">
        <v>6.4</v>
      </c>
      <c r="F7" s="617">
        <v>6.1</v>
      </c>
      <c r="G7" s="617">
        <v>6.8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20</v>
      </c>
      <c r="C4" s="655">
        <v>69</v>
      </c>
      <c r="D4" s="655">
        <v>1.9</v>
      </c>
      <c r="E4" s="655">
        <v>144</v>
      </c>
      <c r="F4" s="655">
        <v>0.6</v>
      </c>
      <c r="G4" s="655">
        <v>12</v>
      </c>
      <c r="H4" s="655">
        <v>1</v>
      </c>
      <c r="I4" s="655">
        <v>9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17.8</v>
      </c>
      <c r="C5" s="602">
        <v>58</v>
      </c>
      <c r="D5" s="602">
        <v>1.6</v>
      </c>
      <c r="E5" s="602">
        <v>157</v>
      </c>
      <c r="F5" s="602">
        <v>0.7</v>
      </c>
      <c r="G5" s="602">
        <v>12</v>
      </c>
      <c r="H5" s="602">
        <v>1</v>
      </c>
      <c r="I5" s="602">
        <v>12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65</v>
      </c>
      <c r="D6" s="617"/>
      <c r="E6" s="617">
        <v>150</v>
      </c>
      <c r="F6" s="617"/>
      <c r="G6" s="617">
        <v>7</v>
      </c>
      <c r="H6" s="617">
        <v>1</v>
      </c>
      <c r="I6" s="617">
        <v>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65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174</v>
      </c>
      <c r="C4" s="1006">
        <v>92</v>
      </c>
      <c r="D4" s="1006">
        <v>82</v>
      </c>
      <c r="E4" s="1005">
        <v>395</v>
      </c>
      <c r="F4" s="1006">
        <v>175</v>
      </c>
      <c r="G4" s="1006">
        <v>220</v>
      </c>
      <c r="H4" s="1007">
        <v>7.3</v>
      </c>
      <c r="I4" s="1007">
        <v>16.600000000000001</v>
      </c>
      <c r="J4" s="1007">
        <v>-9.3000000000000007</v>
      </c>
      <c r="K4" s="70">
        <v>345</v>
      </c>
      <c r="L4" s="55">
        <v>180</v>
      </c>
      <c r="M4" s="110">
        <v>165</v>
      </c>
      <c r="N4" s="55">
        <v>345</v>
      </c>
      <c r="O4" s="55">
        <v>168</v>
      </c>
      <c r="P4" s="110">
        <v>177</v>
      </c>
    </row>
    <row r="5" spans="1:17" x14ac:dyDescent="0.25">
      <c r="A5" s="286">
        <v>2021</v>
      </c>
      <c r="B5" s="1008">
        <v>180</v>
      </c>
      <c r="C5" s="1009">
        <v>86</v>
      </c>
      <c r="D5" s="1009">
        <v>94</v>
      </c>
      <c r="E5" s="1008">
        <v>502</v>
      </c>
      <c r="F5" s="1009">
        <v>262</v>
      </c>
      <c r="G5" s="1009">
        <v>240</v>
      </c>
      <c r="H5" s="1010">
        <v>7.6</v>
      </c>
      <c r="I5" s="1010">
        <v>21.3</v>
      </c>
      <c r="J5" s="1010">
        <v>-13.6</v>
      </c>
      <c r="K5" s="212">
        <v>617</v>
      </c>
      <c r="L5" s="58">
        <v>329</v>
      </c>
      <c r="M5" s="160">
        <v>288</v>
      </c>
      <c r="N5" s="58">
        <v>565</v>
      </c>
      <c r="O5" s="58">
        <v>271</v>
      </c>
      <c r="P5" s="160">
        <v>294</v>
      </c>
    </row>
    <row r="6" spans="1:17" x14ac:dyDescent="0.25">
      <c r="A6" s="219">
        <v>2022</v>
      </c>
      <c r="B6" s="1011">
        <v>164</v>
      </c>
      <c r="C6" s="1012">
        <v>89</v>
      </c>
      <c r="D6" s="1012">
        <v>75</v>
      </c>
      <c r="E6" s="1011">
        <v>365</v>
      </c>
      <c r="F6" s="1012">
        <v>191</v>
      </c>
      <c r="G6" s="1012">
        <v>174</v>
      </c>
      <c r="H6" s="1013">
        <v>7</v>
      </c>
      <c r="I6" s="1013">
        <v>15.5</v>
      </c>
      <c r="J6" s="1013">
        <v>-8.5</v>
      </c>
      <c r="K6" s="1014">
        <v>505</v>
      </c>
      <c r="L6" s="1015">
        <v>253</v>
      </c>
      <c r="M6" s="1016">
        <v>252</v>
      </c>
      <c r="N6" s="1015">
        <v>553</v>
      </c>
      <c r="O6" s="1015">
        <v>260</v>
      </c>
      <c r="P6" s="1016">
        <v>293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82</v>
      </c>
      <c r="C13" s="319">
        <f>IF(ISBLANK(C4),"",C4)</f>
        <v>92</v>
      </c>
      <c r="D13" s="364"/>
      <c r="E13" s="322">
        <f>A4</f>
        <v>2020</v>
      </c>
      <c r="F13" s="319">
        <f>IF(ISBLANK(G4),"",G4)</f>
        <v>220</v>
      </c>
      <c r="G13" s="319">
        <f>IF(ISBLANK(F4),"",F4)</f>
        <v>175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94</v>
      </c>
      <c r="C14" s="320">
        <f t="shared" ref="C14:C15" si="2">IF(ISBLANK(C5),"",C5)</f>
        <v>86</v>
      </c>
      <c r="D14" s="364"/>
      <c r="E14" s="323">
        <f t="shared" ref="E14:E15" si="3">A5</f>
        <v>2021</v>
      </c>
      <c r="F14" s="320">
        <f t="shared" ref="F14:F15" si="4">IF(ISBLANK(G5),"",G5)</f>
        <v>240</v>
      </c>
      <c r="G14" s="320">
        <f t="shared" ref="G14:G15" si="5">IF(ISBLANK(F5),"",F5)</f>
        <v>262</v>
      </c>
      <c r="H14" s="389"/>
      <c r="I14" s="389"/>
      <c r="J14" s="48"/>
      <c r="K14" s="325" t="s">
        <v>536</v>
      </c>
      <c r="L14" s="328">
        <f>IF(ISBLANK(K4),"",K4)</f>
        <v>345</v>
      </c>
      <c r="M14" s="328">
        <f>IF(ISBLANK(K5),"",K5)</f>
        <v>617</v>
      </c>
      <c r="N14" s="328">
        <f>IF(ISBLANK(K6),"",K6)</f>
        <v>505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75</v>
      </c>
      <c r="C15" s="321">
        <f t="shared" si="2"/>
        <v>89</v>
      </c>
      <c r="E15" s="324">
        <f t="shared" si="3"/>
        <v>2022</v>
      </c>
      <c r="F15" s="321">
        <f t="shared" si="4"/>
        <v>174</v>
      </c>
      <c r="G15" s="321">
        <f t="shared" si="5"/>
        <v>191</v>
      </c>
      <c r="H15" s="211"/>
      <c r="I15" s="211"/>
      <c r="J15" s="28"/>
      <c r="K15" s="326" t="s">
        <v>535</v>
      </c>
      <c r="L15" s="329">
        <f>IF(ISBLANK(N4),"",N4)</f>
        <v>345</v>
      </c>
      <c r="M15" s="329">
        <f>IF(ISBLANK(N5),"",N5)</f>
        <v>565</v>
      </c>
      <c r="N15" s="329">
        <f>IF(ISBLANK(N6),"",N6)</f>
        <v>553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345</v>
      </c>
      <c r="M19" s="328">
        <f>IF(ISBLANK(K5),"",K5)</f>
        <v>617</v>
      </c>
      <c r="N19" s="328">
        <f>IF(ISBLANK(K6),"",K6)</f>
        <v>505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345</v>
      </c>
      <c r="M20" s="329">
        <f>IF(ISBLANK(N5),"",N5)</f>
        <v>565</v>
      </c>
      <c r="N20" s="329">
        <f>IF(ISBLANK(N6),"",N6)</f>
        <v>553</v>
      </c>
      <c r="O20" s="364"/>
    </row>
    <row r="21" spans="1:15" x14ac:dyDescent="0.25">
      <c r="A21" s="322">
        <f>A4</f>
        <v>2020</v>
      </c>
      <c r="B21" s="319">
        <f>IF(ISBLANK(D4),"",D4)</f>
        <v>82</v>
      </c>
      <c r="C21" s="319">
        <f>IF(ISBLANK(C4),"",C4)</f>
        <v>92</v>
      </c>
      <c r="E21" s="322">
        <f>A4</f>
        <v>2020</v>
      </c>
      <c r="F21" s="319">
        <f>IF(ISBLANK(G4),"",G4)</f>
        <v>220</v>
      </c>
      <c r="G21" s="319">
        <f>IF(ISBLANK(F4),"",F4)</f>
        <v>175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94</v>
      </c>
      <c r="C22" s="320">
        <f t="shared" ref="C22:C23" si="8">IF(ISBLANK(C5),"",C5)</f>
        <v>86</v>
      </c>
      <c r="E22" s="323">
        <f t="shared" ref="E22:E23" si="9">A5</f>
        <v>2021</v>
      </c>
      <c r="F22" s="320">
        <f t="shared" ref="F22:F23" si="10">IF(ISBLANK(G5),"",G5)</f>
        <v>240</v>
      </c>
      <c r="G22" s="320">
        <f t="shared" ref="G22:G23" si="11">IF(ISBLANK(F5),"",F5)</f>
        <v>262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75</v>
      </c>
      <c r="C23" s="321">
        <f t="shared" si="8"/>
        <v>89</v>
      </c>
      <c r="E23" s="324">
        <f t="shared" si="9"/>
        <v>2022</v>
      </c>
      <c r="F23" s="321">
        <f t="shared" si="10"/>
        <v>174</v>
      </c>
      <c r="G23" s="321">
        <f t="shared" si="11"/>
        <v>191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</v>
      </c>
      <c r="C5" s="611"/>
      <c r="D5" s="611"/>
      <c r="E5" s="599">
        <v>1</v>
      </c>
      <c r="F5" s="616"/>
      <c r="G5" s="945"/>
      <c r="H5" s="599">
        <v>34</v>
      </c>
      <c r="I5" s="616">
        <v>9</v>
      </c>
      <c r="J5" s="616">
        <v>25</v>
      </c>
      <c r="K5" s="616"/>
      <c r="L5" s="945"/>
    </row>
    <row r="6" spans="1:12" x14ac:dyDescent="0.25">
      <c r="A6" s="286">
        <v>2021</v>
      </c>
      <c r="B6" s="601">
        <v>4</v>
      </c>
      <c r="C6" s="612"/>
      <c r="D6" s="612"/>
      <c r="E6" s="1034">
        <v>2</v>
      </c>
      <c r="F6" s="1028"/>
      <c r="G6" s="980"/>
      <c r="H6" s="1034">
        <v>49</v>
      </c>
      <c r="I6" s="1028">
        <v>15</v>
      </c>
      <c r="J6" s="1028">
        <v>34</v>
      </c>
      <c r="K6" s="1028"/>
      <c r="L6" s="980"/>
    </row>
    <row r="7" spans="1:12" x14ac:dyDescent="0.25">
      <c r="A7" s="218">
        <v>2022</v>
      </c>
      <c r="B7" s="601">
        <v>4</v>
      </c>
      <c r="C7" s="612"/>
      <c r="D7" s="612"/>
      <c r="E7" s="1034">
        <v>0</v>
      </c>
      <c r="F7" s="1028"/>
      <c r="G7" s="980"/>
      <c r="H7" s="1034">
        <v>65</v>
      </c>
      <c r="I7" s="1028">
        <v>21</v>
      </c>
      <c r="J7" s="1028">
        <v>44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21</v>
      </c>
    </row>
    <row r="15" spans="1:12" ht="30" x14ac:dyDescent="0.25">
      <c r="A15" s="833" t="s">
        <v>1543</v>
      </c>
      <c r="B15" s="623">
        <f>IF(ISBLANK(J7),"",J7)</f>
        <v>44</v>
      </c>
    </row>
    <row r="17" spans="1:2" x14ac:dyDescent="0.25">
      <c r="A17" s="625" t="s">
        <v>1540</v>
      </c>
      <c r="B17" s="621">
        <f>IF(ISBLANK(I7),"",I7)</f>
        <v>21</v>
      </c>
    </row>
    <row r="18" spans="1:2" x14ac:dyDescent="0.25">
      <c r="A18" s="627" t="s">
        <v>1541</v>
      </c>
      <c r="B18" s="623">
        <f>IF(ISBLANK(J7),"",J7)</f>
        <v>44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58.7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</v>
      </c>
      <c r="C6" s="614">
        <v>28.9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60.5</v>
      </c>
      <c r="C10" s="614">
        <v>33.299999999999997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58.7</v>
      </c>
      <c r="C14" s="73">
        <v>35.6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1524.828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118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4518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98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4000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38840.050000000003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1447.1579999999999</v>
      </c>
      <c r="C5" s="611">
        <v>430.28899999999999</v>
      </c>
      <c r="D5" s="751">
        <v>7396</v>
      </c>
      <c r="E5" s="751">
        <v>31</v>
      </c>
      <c r="G5" s="358">
        <v>2014</v>
      </c>
      <c r="H5" s="70">
        <v>29266.22</v>
      </c>
      <c r="I5" s="55">
        <v>17335.080000000002</v>
      </c>
      <c r="J5" s="55">
        <v>11931.14</v>
      </c>
      <c r="K5" s="71">
        <v>43</v>
      </c>
    </row>
    <row r="6" spans="1:12" x14ac:dyDescent="0.25">
      <c r="A6" s="286">
        <v>2021</v>
      </c>
      <c r="B6" s="601">
        <v>1502.078</v>
      </c>
      <c r="C6" s="612">
        <v>458.50900000000001</v>
      </c>
      <c r="D6" s="959">
        <v>7097</v>
      </c>
      <c r="E6" s="959">
        <v>30</v>
      </c>
      <c r="G6" s="480">
        <v>2017</v>
      </c>
      <c r="H6" s="212">
        <v>37656.26</v>
      </c>
      <c r="I6" s="58">
        <v>25725.02</v>
      </c>
      <c r="J6" s="58">
        <v>11931.24</v>
      </c>
      <c r="K6" s="214">
        <v>56</v>
      </c>
    </row>
    <row r="7" spans="1:12" x14ac:dyDescent="0.25">
      <c r="A7" s="218">
        <v>2022</v>
      </c>
      <c r="B7" s="601">
        <v>1524.828</v>
      </c>
      <c r="C7" s="612">
        <v>490.84899999999999</v>
      </c>
      <c r="D7" s="959">
        <v>6934</v>
      </c>
      <c r="E7" s="959">
        <v>30</v>
      </c>
      <c r="G7" s="482">
        <v>2020</v>
      </c>
      <c r="H7" s="72">
        <v>38840.050000000003</v>
      </c>
      <c r="I7" s="61">
        <v>26726.02</v>
      </c>
      <c r="J7" s="61">
        <v>12114.03</v>
      </c>
      <c r="K7" s="73">
        <v>58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490.84899999999999</v>
      </c>
      <c r="D14" s="631">
        <f>A5</f>
        <v>2020</v>
      </c>
      <c r="E14" s="625">
        <f>IF(ISBLANK(D5),"",D5)</f>
        <v>7396</v>
      </c>
      <c r="F14" s="211"/>
      <c r="G14" s="634" t="s">
        <v>925</v>
      </c>
      <c r="H14" s="621">
        <f>IF(ISBLANK(J7),"",J7)</f>
        <v>12114.03</v>
      </c>
      <c r="I14" s="211"/>
      <c r="J14" s="211"/>
    </row>
    <row r="15" spans="1:12" x14ac:dyDescent="0.25">
      <c r="A15" s="870" t="s">
        <v>16</v>
      </c>
      <c r="B15" s="630">
        <f>IF(ISBLANK(B7),"",B7)</f>
        <v>1524.828</v>
      </c>
      <c r="D15" s="632">
        <f t="shared" ref="D15:D16" si="0">A6</f>
        <v>2021</v>
      </c>
      <c r="E15" s="626">
        <f>IF(ISBLANK(D6),"",D6)</f>
        <v>7097</v>
      </c>
      <c r="F15" s="211"/>
      <c r="G15" s="635" t="s">
        <v>926</v>
      </c>
      <c r="H15" s="623">
        <f>IF(ISBLANK(I7),"",I7)</f>
        <v>26726.02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6934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490.84899999999999</v>
      </c>
      <c r="F19" s="253"/>
      <c r="G19" s="634" t="s">
        <v>529</v>
      </c>
      <c r="H19" s="621">
        <f>IF(ISBLANK(J7),"",J7)</f>
        <v>12114.03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1524.828</v>
      </c>
      <c r="F20" s="253"/>
      <c r="G20" s="635" t="s">
        <v>528</v>
      </c>
      <c r="H20" s="623">
        <f>IF(ISBLANK(I7),"",I7)</f>
        <v>26726.02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1.5</v>
      </c>
      <c r="C5" s="1092">
        <v>4518</v>
      </c>
      <c r="D5" s="1093">
        <v>118</v>
      </c>
      <c r="E5" s="1092">
        <v>4000</v>
      </c>
      <c r="F5" s="1093">
        <v>90</v>
      </c>
    </row>
    <row r="6" spans="1:9" x14ac:dyDescent="0.25">
      <c r="A6" s="218">
        <v>2021</v>
      </c>
      <c r="B6" s="1092">
        <v>4.4000000000000004</v>
      </c>
      <c r="C6" s="1092">
        <v>4518</v>
      </c>
      <c r="D6" s="1093">
        <v>118</v>
      </c>
      <c r="E6" s="1092">
        <v>4000</v>
      </c>
      <c r="F6" s="1093">
        <v>98</v>
      </c>
    </row>
    <row r="7" spans="1:9" x14ac:dyDescent="0.25">
      <c r="A7" s="219">
        <v>2022</v>
      </c>
      <c r="B7" s="73">
        <v>5.3</v>
      </c>
      <c r="C7" s="73">
        <v>4518</v>
      </c>
      <c r="D7" s="73">
        <v>118</v>
      </c>
      <c r="E7" s="73">
        <v>4000</v>
      </c>
      <c r="F7" s="73">
        <v>98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85018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77592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7426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312804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294096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18708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20489</v>
      </c>
      <c r="C5" s="458">
        <v>19710</v>
      </c>
      <c r="D5" s="458">
        <v>779</v>
      </c>
      <c r="E5" s="457">
        <v>86234</v>
      </c>
      <c r="F5" s="458">
        <v>84815</v>
      </c>
      <c r="G5" s="458">
        <v>1419</v>
      </c>
      <c r="H5" s="457">
        <v>4.3</v>
      </c>
      <c r="I5" s="763">
        <v>1.8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26730</v>
      </c>
      <c r="C6" s="458">
        <v>24732</v>
      </c>
      <c r="D6" s="458">
        <v>1998</v>
      </c>
      <c r="E6" s="457">
        <v>102264</v>
      </c>
      <c r="F6" s="458">
        <v>97843</v>
      </c>
      <c r="G6" s="458">
        <v>4421</v>
      </c>
      <c r="H6" s="457">
        <v>4</v>
      </c>
      <c r="I6" s="763">
        <v>2.2000000000000002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85018</v>
      </c>
      <c r="C7" s="612">
        <v>77592</v>
      </c>
      <c r="D7" s="612">
        <v>7426</v>
      </c>
      <c r="E7" s="601">
        <v>312804</v>
      </c>
      <c r="F7" s="612">
        <v>294096</v>
      </c>
      <c r="G7" s="612">
        <v>18708</v>
      </c>
      <c r="H7" s="947">
        <v>3.8</v>
      </c>
      <c r="I7" s="948">
        <v>2.5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20489</v>
      </c>
      <c r="C14" s="674">
        <f t="shared" ref="C14:D14" si="0">IF(ISBLANK(C5),"",C5)</f>
        <v>19710</v>
      </c>
      <c r="D14" s="669">
        <f t="shared" si="0"/>
        <v>779</v>
      </c>
      <c r="F14" s="884">
        <f>A5</f>
        <v>2020</v>
      </c>
      <c r="G14" s="674">
        <f>IF(ISBLANK(E5),"",E5)</f>
        <v>86234</v>
      </c>
      <c r="H14" s="674">
        <f t="shared" ref="H14:I16" si="1">IF(ISBLANK(F5),"",F5)</f>
        <v>84815</v>
      </c>
      <c r="I14" s="669">
        <f t="shared" si="1"/>
        <v>1419</v>
      </c>
      <c r="J14" s="756"/>
      <c r="K14" s="884">
        <f>A5</f>
        <v>2020</v>
      </c>
      <c r="L14" s="674">
        <f>IF(ISBLANK(H5),"",H5)</f>
        <v>4.3</v>
      </c>
      <c r="M14" s="669">
        <f>IF(ISBLANK(I5),"",I5)</f>
        <v>1.8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26730</v>
      </c>
      <c r="C15" s="879">
        <f t="shared" si="3"/>
        <v>24732</v>
      </c>
      <c r="D15" s="886">
        <f t="shared" si="3"/>
        <v>1998</v>
      </c>
      <c r="F15" s="890">
        <f t="shared" ref="F15:F16" si="4">A6</f>
        <v>2021</v>
      </c>
      <c r="G15" s="853">
        <f t="shared" ref="G15:G16" si="5">IF(ISBLANK(E6),"",E6)</f>
        <v>102264</v>
      </c>
      <c r="H15" s="853">
        <f t="shared" si="1"/>
        <v>97843</v>
      </c>
      <c r="I15" s="670">
        <f t="shared" si="1"/>
        <v>4421</v>
      </c>
      <c r="J15" s="211"/>
      <c r="K15" s="890">
        <f t="shared" ref="K15:K16" si="6">A6</f>
        <v>2021</v>
      </c>
      <c r="L15" s="853">
        <f t="shared" ref="L15:M16" si="7">IF(ISBLANK(H6),"",H6)</f>
        <v>4</v>
      </c>
      <c r="M15" s="670">
        <f t="shared" si="7"/>
        <v>2.2000000000000002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85018</v>
      </c>
      <c r="C16" s="888">
        <f t="shared" si="3"/>
        <v>77592</v>
      </c>
      <c r="D16" s="889">
        <f t="shared" si="3"/>
        <v>7426</v>
      </c>
      <c r="F16" s="891">
        <f t="shared" si="4"/>
        <v>2022</v>
      </c>
      <c r="G16" s="676">
        <f t="shared" si="5"/>
        <v>312804</v>
      </c>
      <c r="H16" s="676">
        <f t="shared" si="1"/>
        <v>294096</v>
      </c>
      <c r="I16" s="671">
        <f t="shared" si="1"/>
        <v>18708</v>
      </c>
      <c r="J16" s="211"/>
      <c r="K16" s="891">
        <f t="shared" si="6"/>
        <v>2022</v>
      </c>
      <c r="L16" s="676">
        <f t="shared" si="7"/>
        <v>3.8</v>
      </c>
      <c r="M16" s="671">
        <f t="shared" si="7"/>
        <v>2.5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20489</v>
      </c>
      <c r="C22" s="674">
        <f t="shared" ref="C22:D22" si="8">IF(ISBLANK(C5),"",C5)</f>
        <v>19710</v>
      </c>
      <c r="D22" s="669">
        <f t="shared" si="8"/>
        <v>779</v>
      </c>
      <c r="F22" s="884">
        <f>A5</f>
        <v>2020</v>
      </c>
      <c r="G22" s="674">
        <f>IF(ISBLANK(E5),"",E5)</f>
        <v>86234</v>
      </c>
      <c r="H22" s="674">
        <f t="shared" ref="H22:I24" si="9">IF(ISBLANK(F5),"",F5)</f>
        <v>84815</v>
      </c>
      <c r="I22" s="669">
        <f t="shared" si="9"/>
        <v>1419</v>
      </c>
      <c r="J22" s="756"/>
      <c r="K22" s="884">
        <f>A5</f>
        <v>2020</v>
      </c>
      <c r="L22" s="674">
        <f>IF(ISBLANK(H5),"",H5)</f>
        <v>4.3</v>
      </c>
      <c r="M22" s="669">
        <f>IF(ISBLANK(I5),"",I5)</f>
        <v>1.8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26730</v>
      </c>
      <c r="C23" s="853">
        <f t="shared" si="11"/>
        <v>24732</v>
      </c>
      <c r="D23" s="670">
        <f t="shared" si="11"/>
        <v>1998</v>
      </c>
      <c r="F23" s="890">
        <f t="shared" ref="F23:F24" si="12">A6</f>
        <v>2021</v>
      </c>
      <c r="G23" s="853">
        <f t="shared" ref="G23:G24" si="13">IF(ISBLANK(E6),"",E6)</f>
        <v>102264</v>
      </c>
      <c r="H23" s="853">
        <f t="shared" si="9"/>
        <v>97843</v>
      </c>
      <c r="I23" s="670">
        <f t="shared" si="9"/>
        <v>4421</v>
      </c>
      <c r="J23" s="211"/>
      <c r="K23" s="890">
        <f t="shared" ref="K23:K24" si="14">A6</f>
        <v>2021</v>
      </c>
      <c r="L23" s="853">
        <f t="shared" ref="L23:M24" si="15">IF(ISBLANK(H6),"",H6)</f>
        <v>4</v>
      </c>
      <c r="M23" s="670">
        <f t="shared" si="15"/>
        <v>2.2000000000000002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85018</v>
      </c>
      <c r="C24" s="676">
        <f t="shared" si="11"/>
        <v>77592</v>
      </c>
      <c r="D24" s="671">
        <f t="shared" si="11"/>
        <v>7426</v>
      </c>
      <c r="F24" s="891">
        <f t="shared" si="12"/>
        <v>2022</v>
      </c>
      <c r="G24" s="676">
        <f t="shared" si="13"/>
        <v>312804</v>
      </c>
      <c r="H24" s="676">
        <f t="shared" si="9"/>
        <v>294096</v>
      </c>
      <c r="I24" s="671">
        <f t="shared" si="9"/>
        <v>18708</v>
      </c>
      <c r="J24" s="211"/>
      <c r="K24" s="891">
        <f t="shared" si="14"/>
        <v>2022</v>
      </c>
      <c r="L24" s="676">
        <f t="shared" si="15"/>
        <v>3.8</v>
      </c>
      <c r="M24" s="671">
        <f t="shared" si="15"/>
        <v>2.5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53</v>
      </c>
      <c r="C3" s="71">
        <v>40</v>
      </c>
      <c r="D3" s="71">
        <v>13.3</v>
      </c>
      <c r="F3" s="105" t="s">
        <v>537</v>
      </c>
      <c r="G3" s="97">
        <f>IF(ISBLANK(B3),"",B3)</f>
        <v>53</v>
      </c>
      <c r="H3" s="97">
        <f>IF(ISBLANK(B4),"",B4)</f>
        <v>127</v>
      </c>
      <c r="I3" s="97">
        <f>IF(ISBLANK(B5),"",B5)</f>
        <v>105</v>
      </c>
      <c r="J3" s="365"/>
    </row>
    <row r="4" spans="1:12" x14ac:dyDescent="0.25">
      <c r="A4" s="286">
        <v>2021</v>
      </c>
      <c r="B4" s="214">
        <v>127</v>
      </c>
      <c r="C4" s="214">
        <v>26</v>
      </c>
      <c r="D4" s="214">
        <v>14.7</v>
      </c>
      <c r="F4" s="130" t="s">
        <v>538</v>
      </c>
      <c r="G4" s="98">
        <f>IF(ISBLANK(C3),"",C3)</f>
        <v>40</v>
      </c>
      <c r="H4" s="98">
        <f>IF(ISBLANK(C4),"",C4)</f>
        <v>26</v>
      </c>
      <c r="I4" s="98">
        <f>IF(ISBLANK(C5),"",C5)</f>
        <v>33</v>
      </c>
      <c r="J4" s="365"/>
    </row>
    <row r="5" spans="1:12" x14ac:dyDescent="0.25">
      <c r="A5" s="218">
        <v>2022</v>
      </c>
      <c r="B5" s="168">
        <v>105</v>
      </c>
      <c r="C5" s="168">
        <v>33</v>
      </c>
      <c r="D5" s="168">
        <v>17.399999999999999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53</v>
      </c>
      <c r="H8" s="97">
        <f>IF(ISBLANK(B4),"",B4)</f>
        <v>127</v>
      </c>
      <c r="I8" s="97">
        <f>IF(ISBLANK(B5),"",B5)</f>
        <v>105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40</v>
      </c>
      <c r="H9" s="98">
        <f>IF(ISBLANK(C4),"",C4)</f>
        <v>26</v>
      </c>
      <c r="I9" s="98">
        <f>IF(ISBLANK(C5),"",C5)</f>
        <v>33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13.3</v>
      </c>
      <c r="H13" s="132">
        <f>IF(ISBLANK(D4),"",D4)</f>
        <v>14.7</v>
      </c>
      <c r="I13" s="132">
        <f>IF(ISBLANK(D5),"",D5)</f>
        <v>17.399999999999999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464</v>
      </c>
      <c r="C4" s="110">
        <v>491</v>
      </c>
      <c r="E4" s="29" t="s">
        <v>540</v>
      </c>
      <c r="F4" s="163">
        <f>B4/($B$22+$C$22)*100</f>
        <v>1.9666016783928117</v>
      </c>
      <c r="G4" s="163">
        <f>C4/($B$22+$C$22)*100</f>
        <v>2.0810375519199797</v>
      </c>
      <c r="J4" s="29" t="s">
        <v>540</v>
      </c>
      <c r="K4" s="163">
        <f>G4</f>
        <v>2.0810375519199797</v>
      </c>
    </row>
    <row r="5" spans="1:11" x14ac:dyDescent="0.25">
      <c r="A5" s="202" t="s">
        <v>541</v>
      </c>
      <c r="B5" s="212">
        <v>489</v>
      </c>
      <c r="C5" s="160">
        <v>509</v>
      </c>
      <c r="E5" s="29" t="s">
        <v>541</v>
      </c>
      <c r="F5" s="163">
        <f t="shared" ref="F5:G21" si="0">B5/($B$22+$C$22)*100</f>
        <v>2.0725608205475967</v>
      </c>
      <c r="G5" s="163">
        <f t="shared" si="0"/>
        <v>2.1573281342714248</v>
      </c>
      <c r="J5" s="29" t="s">
        <v>541</v>
      </c>
      <c r="K5" s="163">
        <f t="shared" ref="K5:K21" si="1">G5</f>
        <v>2.1573281342714248</v>
      </c>
    </row>
    <row r="6" spans="1:11" x14ac:dyDescent="0.25">
      <c r="A6" s="202" t="s">
        <v>542</v>
      </c>
      <c r="B6" s="212">
        <v>502</v>
      </c>
      <c r="C6" s="160">
        <v>565</v>
      </c>
      <c r="E6" s="29" t="s">
        <v>542</v>
      </c>
      <c r="F6" s="163">
        <f t="shared" si="0"/>
        <v>2.1276595744680851</v>
      </c>
      <c r="G6" s="163">
        <f t="shared" si="0"/>
        <v>2.3946766126981438</v>
      </c>
      <c r="J6" s="29" t="s">
        <v>542</v>
      </c>
      <c r="K6" s="163">
        <f t="shared" si="1"/>
        <v>2.3946766126981438</v>
      </c>
    </row>
    <row r="7" spans="1:11" x14ac:dyDescent="0.25">
      <c r="A7" s="202" t="s">
        <v>543</v>
      </c>
      <c r="B7" s="212">
        <v>569</v>
      </c>
      <c r="C7" s="160">
        <v>635</v>
      </c>
      <c r="E7" s="29" t="s">
        <v>543</v>
      </c>
      <c r="F7" s="163">
        <f t="shared" si="0"/>
        <v>2.4116300754429094</v>
      </c>
      <c r="G7" s="163">
        <f t="shared" si="0"/>
        <v>2.6913622107315418</v>
      </c>
      <c r="J7" s="29" t="s">
        <v>543</v>
      </c>
      <c r="K7" s="163">
        <f t="shared" si="1"/>
        <v>2.6913622107315418</v>
      </c>
    </row>
    <row r="8" spans="1:11" x14ac:dyDescent="0.25">
      <c r="A8" s="202" t="s">
        <v>544</v>
      </c>
      <c r="B8" s="212">
        <v>494</v>
      </c>
      <c r="C8" s="160">
        <v>603</v>
      </c>
      <c r="E8" s="29" t="s">
        <v>544</v>
      </c>
      <c r="F8" s="163">
        <f t="shared" si="0"/>
        <v>2.0937526489785538</v>
      </c>
      <c r="G8" s="163">
        <f t="shared" si="0"/>
        <v>2.5557345087734169</v>
      </c>
      <c r="J8" s="29" t="s">
        <v>544</v>
      </c>
      <c r="K8" s="163">
        <f t="shared" si="1"/>
        <v>2.5557345087734169</v>
      </c>
    </row>
    <row r="9" spans="1:11" x14ac:dyDescent="0.25">
      <c r="A9" s="202" t="s">
        <v>545</v>
      </c>
      <c r="B9" s="212">
        <v>533</v>
      </c>
      <c r="C9" s="160">
        <v>589</v>
      </c>
      <c r="E9" s="29" t="s">
        <v>545</v>
      </c>
      <c r="F9" s="163">
        <f t="shared" si="0"/>
        <v>2.2590489107400189</v>
      </c>
      <c r="G9" s="163">
        <f t="shared" si="0"/>
        <v>2.496397389166737</v>
      </c>
      <c r="J9" s="29" t="s">
        <v>545</v>
      </c>
      <c r="K9" s="163">
        <f t="shared" si="1"/>
        <v>2.496397389166737</v>
      </c>
    </row>
    <row r="10" spans="1:11" x14ac:dyDescent="0.25">
      <c r="A10" s="202" t="s">
        <v>546</v>
      </c>
      <c r="B10" s="212">
        <v>586</v>
      </c>
      <c r="C10" s="160">
        <v>661</v>
      </c>
      <c r="E10" s="29" t="s">
        <v>546</v>
      </c>
      <c r="F10" s="163">
        <f t="shared" si="0"/>
        <v>2.4836822921081634</v>
      </c>
      <c r="G10" s="163">
        <f t="shared" si="0"/>
        <v>2.8015597185725185</v>
      </c>
      <c r="J10" s="29" t="s">
        <v>546</v>
      </c>
      <c r="K10" s="163">
        <f t="shared" si="1"/>
        <v>2.8015597185725185</v>
      </c>
    </row>
    <row r="11" spans="1:11" x14ac:dyDescent="0.25">
      <c r="A11" s="202" t="s">
        <v>547</v>
      </c>
      <c r="B11" s="212">
        <v>682</v>
      </c>
      <c r="C11" s="160">
        <v>737</v>
      </c>
      <c r="E11" s="29" t="s">
        <v>547</v>
      </c>
      <c r="F11" s="163">
        <f t="shared" si="0"/>
        <v>2.8905653979825381</v>
      </c>
      <c r="G11" s="163">
        <f t="shared" si="0"/>
        <v>3.1236755107230652</v>
      </c>
      <c r="J11" s="29" t="s">
        <v>547</v>
      </c>
      <c r="K11" s="163">
        <f t="shared" si="1"/>
        <v>3.1236755107230652</v>
      </c>
    </row>
    <row r="12" spans="1:11" x14ac:dyDescent="0.25">
      <c r="A12" s="202" t="s">
        <v>548</v>
      </c>
      <c r="B12" s="212">
        <v>701</v>
      </c>
      <c r="C12" s="160">
        <v>802</v>
      </c>
      <c r="E12" s="29" t="s">
        <v>548</v>
      </c>
      <c r="F12" s="163">
        <f t="shared" si="0"/>
        <v>2.9710943460201746</v>
      </c>
      <c r="G12" s="163">
        <f t="shared" si="0"/>
        <v>3.3991692803255065</v>
      </c>
      <c r="J12" s="29" t="s">
        <v>548</v>
      </c>
      <c r="K12" s="163">
        <f t="shared" si="1"/>
        <v>3.3991692803255065</v>
      </c>
    </row>
    <row r="13" spans="1:11" x14ac:dyDescent="0.25">
      <c r="A13" s="202" t="s">
        <v>549</v>
      </c>
      <c r="B13" s="212">
        <v>805</v>
      </c>
      <c r="C13" s="160">
        <v>891</v>
      </c>
      <c r="E13" s="29" t="s">
        <v>549</v>
      </c>
      <c r="F13" s="163">
        <f t="shared" si="0"/>
        <v>3.4118843773840806</v>
      </c>
      <c r="G13" s="163">
        <f t="shared" si="0"/>
        <v>3.7763838263965415</v>
      </c>
      <c r="J13" s="29" t="s">
        <v>549</v>
      </c>
      <c r="K13" s="163">
        <f t="shared" si="1"/>
        <v>3.7763838263965415</v>
      </c>
    </row>
    <row r="14" spans="1:11" x14ac:dyDescent="0.25">
      <c r="A14" s="202" t="s">
        <v>550</v>
      </c>
      <c r="B14" s="212">
        <v>790</v>
      </c>
      <c r="C14" s="160">
        <v>871</v>
      </c>
      <c r="E14" s="29" t="s">
        <v>550</v>
      </c>
      <c r="F14" s="163">
        <f t="shared" si="0"/>
        <v>3.3483088920912096</v>
      </c>
      <c r="G14" s="163">
        <f t="shared" si="0"/>
        <v>3.6916165126727138</v>
      </c>
      <c r="J14" s="29" t="s">
        <v>550</v>
      </c>
      <c r="K14" s="163">
        <f t="shared" si="1"/>
        <v>3.6916165126727138</v>
      </c>
    </row>
    <row r="15" spans="1:11" x14ac:dyDescent="0.25">
      <c r="A15" s="202" t="s">
        <v>551</v>
      </c>
      <c r="B15" s="212">
        <v>938</v>
      </c>
      <c r="C15" s="160">
        <v>919</v>
      </c>
      <c r="E15" s="29" t="s">
        <v>551</v>
      </c>
      <c r="F15" s="163">
        <f t="shared" si="0"/>
        <v>3.9755870136475377</v>
      </c>
      <c r="G15" s="163">
        <f t="shared" si="0"/>
        <v>3.8950580656099008</v>
      </c>
      <c r="J15" s="29" t="s">
        <v>551</v>
      </c>
      <c r="K15" s="163">
        <f t="shared" si="1"/>
        <v>3.8950580656099008</v>
      </c>
    </row>
    <row r="16" spans="1:11" x14ac:dyDescent="0.25">
      <c r="A16" s="202" t="s">
        <v>552</v>
      </c>
      <c r="B16" s="212">
        <v>970</v>
      </c>
      <c r="C16" s="160">
        <v>987</v>
      </c>
      <c r="E16" s="29" t="s">
        <v>552</v>
      </c>
      <c r="F16" s="163">
        <f t="shared" si="0"/>
        <v>4.1112147156056631</v>
      </c>
      <c r="G16" s="163">
        <f t="shared" si="0"/>
        <v>4.1832669322709162</v>
      </c>
      <c r="J16" s="29" t="s">
        <v>552</v>
      </c>
      <c r="K16" s="163">
        <f t="shared" si="1"/>
        <v>4.1832669322709162</v>
      </c>
    </row>
    <row r="17" spans="1:11" x14ac:dyDescent="0.25">
      <c r="A17" s="202" t="s">
        <v>553</v>
      </c>
      <c r="B17" s="212">
        <v>1063</v>
      </c>
      <c r="C17" s="160">
        <v>977</v>
      </c>
      <c r="E17" s="29" t="s">
        <v>553</v>
      </c>
      <c r="F17" s="163">
        <f t="shared" si="0"/>
        <v>4.5053827244214633</v>
      </c>
      <c r="G17" s="163">
        <f t="shared" si="0"/>
        <v>4.1408832754090028</v>
      </c>
      <c r="J17" s="29" t="s">
        <v>553</v>
      </c>
      <c r="K17" s="163">
        <f t="shared" si="1"/>
        <v>4.1408832754090028</v>
      </c>
    </row>
    <row r="18" spans="1:11" x14ac:dyDescent="0.25">
      <c r="A18" s="202" t="s">
        <v>554</v>
      </c>
      <c r="B18" s="212">
        <v>909</v>
      </c>
      <c r="C18" s="160">
        <v>817</v>
      </c>
      <c r="E18" s="29" t="s">
        <v>554</v>
      </c>
      <c r="F18" s="163">
        <f t="shared" si="0"/>
        <v>3.8526744087479865</v>
      </c>
      <c r="G18" s="163">
        <f t="shared" si="0"/>
        <v>3.4627447656183774</v>
      </c>
      <c r="J18" s="29" t="s">
        <v>554</v>
      </c>
      <c r="K18" s="163">
        <f t="shared" si="1"/>
        <v>3.4627447656183774</v>
      </c>
    </row>
    <row r="19" spans="1:11" x14ac:dyDescent="0.25">
      <c r="A19" s="202" t="s">
        <v>555</v>
      </c>
      <c r="B19" s="212">
        <v>530</v>
      </c>
      <c r="C19" s="160">
        <v>421</v>
      </c>
      <c r="E19" s="29" t="s">
        <v>555</v>
      </c>
      <c r="F19" s="163">
        <f t="shared" si="0"/>
        <v>2.2463338136814444</v>
      </c>
      <c r="G19" s="163">
        <f t="shared" si="0"/>
        <v>1.7843519538865811</v>
      </c>
      <c r="J19" s="29" t="s">
        <v>555</v>
      </c>
      <c r="K19" s="163">
        <f t="shared" si="1"/>
        <v>1.7843519538865811</v>
      </c>
    </row>
    <row r="20" spans="1:11" x14ac:dyDescent="0.25">
      <c r="A20" s="202" t="s">
        <v>556</v>
      </c>
      <c r="B20" s="212">
        <v>369</v>
      </c>
      <c r="C20" s="160">
        <v>292</v>
      </c>
      <c r="E20" s="29" t="s">
        <v>556</v>
      </c>
      <c r="F20" s="163">
        <f t="shared" si="0"/>
        <v>1.5639569382046283</v>
      </c>
      <c r="G20" s="163">
        <f t="shared" si="0"/>
        <v>1.2376027803678902</v>
      </c>
      <c r="J20" s="29" t="s">
        <v>556</v>
      </c>
      <c r="K20" s="163">
        <f t="shared" si="1"/>
        <v>1.2376027803678902</v>
      </c>
    </row>
    <row r="21" spans="1:11" x14ac:dyDescent="0.25">
      <c r="A21" s="203" t="s">
        <v>557</v>
      </c>
      <c r="B21" s="72">
        <v>270</v>
      </c>
      <c r="C21" s="111">
        <v>163</v>
      </c>
      <c r="E21" s="31" t="s">
        <v>557</v>
      </c>
      <c r="F21" s="163">
        <f t="shared" si="0"/>
        <v>1.1443587352716793</v>
      </c>
      <c r="G21" s="163">
        <f t="shared" si="0"/>
        <v>0.69085360684919894</v>
      </c>
      <c r="J21" s="31" t="s">
        <v>557</v>
      </c>
      <c r="K21" s="210">
        <f t="shared" si="1"/>
        <v>0.69085360684919894</v>
      </c>
    </row>
    <row r="22" spans="1:11" x14ac:dyDescent="0.25">
      <c r="A22" s="309" t="s">
        <v>16</v>
      </c>
      <c r="B22" s="121">
        <f>SUM(B4:B21)</f>
        <v>11664</v>
      </c>
      <c r="C22" s="124">
        <f>SUM(C4:C21)</f>
        <v>11930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558</v>
      </c>
      <c r="C3" s="110">
        <v>1395</v>
      </c>
      <c r="E3" s="297" t="s">
        <v>709</v>
      </c>
      <c r="F3" s="71">
        <v>48.74</v>
      </c>
      <c r="G3" s="71">
        <v>52.33</v>
      </c>
      <c r="K3" s="122" t="s">
        <v>16</v>
      </c>
      <c r="L3" s="71">
        <v>2.91</v>
      </c>
      <c r="M3" s="71">
        <v>2.54</v>
      </c>
    </row>
    <row r="4" spans="1:16" x14ac:dyDescent="0.25">
      <c r="A4" s="202" t="s">
        <v>704</v>
      </c>
      <c r="B4" s="212">
        <v>731</v>
      </c>
      <c r="C4" s="160">
        <v>1616</v>
      </c>
      <c r="E4" s="298" t="s">
        <v>710</v>
      </c>
      <c r="F4" s="214">
        <v>43.1</v>
      </c>
      <c r="G4" s="214">
        <v>37.549999999999997</v>
      </c>
      <c r="K4" s="215" t="s">
        <v>212</v>
      </c>
      <c r="L4" s="214">
        <v>2.97</v>
      </c>
      <c r="M4" s="214">
        <v>2.5499999999999998</v>
      </c>
      <c r="N4" s="211"/>
    </row>
    <row r="5" spans="1:16" x14ac:dyDescent="0.25">
      <c r="A5" s="202" t="s">
        <v>705</v>
      </c>
      <c r="B5" s="212">
        <v>637</v>
      </c>
      <c r="C5" s="160">
        <v>955</v>
      </c>
      <c r="E5" s="298" t="s">
        <v>711</v>
      </c>
      <c r="F5" s="214">
        <v>7.39</v>
      </c>
      <c r="G5" s="214">
        <v>9.1300000000000008</v>
      </c>
      <c r="K5" s="123" t="s">
        <v>213</v>
      </c>
      <c r="L5" s="73">
        <v>2.88</v>
      </c>
      <c r="M5" s="73">
        <v>2.54</v>
      </c>
      <c r="N5" s="211"/>
    </row>
    <row r="6" spans="1:16" x14ac:dyDescent="0.25">
      <c r="A6" s="202" t="s">
        <v>706</v>
      </c>
      <c r="B6" s="212">
        <v>759</v>
      </c>
      <c r="C6" s="160">
        <v>947</v>
      </c>
      <c r="E6" s="298" t="s">
        <v>712</v>
      </c>
      <c r="F6" s="214">
        <v>0.64</v>
      </c>
      <c r="G6" s="214">
        <v>0.85</v>
      </c>
      <c r="K6" s="226"/>
      <c r="L6" s="164"/>
      <c r="M6" s="211"/>
    </row>
    <row r="7" spans="1:16" x14ac:dyDescent="0.25">
      <c r="A7" s="202" t="s">
        <v>707</v>
      </c>
      <c r="B7" s="212">
        <v>234</v>
      </c>
      <c r="C7" s="160">
        <v>450</v>
      </c>
      <c r="E7" s="299" t="s">
        <v>713</v>
      </c>
      <c r="F7" s="73">
        <v>0.14000000000000001</v>
      </c>
      <c r="G7" s="73">
        <v>0.13</v>
      </c>
      <c r="K7" s="227"/>
      <c r="L7" s="211"/>
      <c r="M7" s="211"/>
    </row>
    <row r="8" spans="1:16" x14ac:dyDescent="0.25">
      <c r="A8" s="203" t="s">
        <v>708</v>
      </c>
      <c r="B8" s="72">
        <v>157</v>
      </c>
      <c r="C8" s="111">
        <v>499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23.797338792221083</v>
      </c>
      <c r="C13" s="301">
        <f>B3/SUM(B3:B8)*100</f>
        <v>18.140442132639791</v>
      </c>
      <c r="E13" s="217" t="s">
        <v>836</v>
      </c>
      <c r="F13" s="289">
        <f>IF(ISBLANK(F3),"",F3)</f>
        <v>48.74</v>
      </c>
      <c r="G13" s="289">
        <f>IF(ISBLANK(G3),"",G3)</f>
        <v>52.33</v>
      </c>
    </row>
    <row r="14" spans="1:16" x14ac:dyDescent="0.25">
      <c r="A14" s="220" t="s">
        <v>825</v>
      </c>
      <c r="B14" s="305">
        <f>C4/SUM(C3:C8)*100</f>
        <v>27.567383145684065</v>
      </c>
      <c r="C14" s="302">
        <f>B4/SUM(B3:B8)*100</f>
        <v>23.764629388816644</v>
      </c>
      <c r="E14" s="286" t="s">
        <v>837</v>
      </c>
      <c r="F14" s="290">
        <f t="shared" ref="F14:G17" si="0">IF(ISBLANK(F4),"",F4)</f>
        <v>43.1</v>
      </c>
      <c r="G14" s="290">
        <f t="shared" si="0"/>
        <v>37.549999999999997</v>
      </c>
    </row>
    <row r="15" spans="1:16" x14ac:dyDescent="0.25">
      <c r="A15" s="220" t="s">
        <v>826</v>
      </c>
      <c r="B15" s="305">
        <f>C5/SUM(C3:C8)*100</f>
        <v>16.291368133742751</v>
      </c>
      <c r="C15" s="302">
        <f>B5/SUM(B3:B8)*100</f>
        <v>20.708712613784137</v>
      </c>
      <c r="E15" s="286" t="s">
        <v>838</v>
      </c>
      <c r="F15" s="290">
        <f t="shared" si="0"/>
        <v>7.39</v>
      </c>
      <c r="G15" s="290">
        <f t="shared" si="0"/>
        <v>9.1300000000000008</v>
      </c>
    </row>
    <row r="16" spans="1:16" x14ac:dyDescent="0.25">
      <c r="A16" s="220" t="s">
        <v>827</v>
      </c>
      <c r="B16" s="305">
        <f>C6/SUM(C3:C8)*100</f>
        <v>16.154895939952237</v>
      </c>
      <c r="C16" s="302">
        <f>B6/SUM(B3:B8)*100</f>
        <v>24.674902470741223</v>
      </c>
      <c r="E16" s="286" t="s">
        <v>839</v>
      </c>
      <c r="F16" s="290">
        <f t="shared" si="0"/>
        <v>0.64</v>
      </c>
      <c r="G16" s="290">
        <f t="shared" si="0"/>
        <v>0.85</v>
      </c>
    </row>
    <row r="17" spans="1:18" x14ac:dyDescent="0.25">
      <c r="A17" s="220" t="s">
        <v>828</v>
      </c>
      <c r="B17" s="305">
        <f>C7/SUM(C3:C8)*100</f>
        <v>7.6765609007164795</v>
      </c>
      <c r="C17" s="302">
        <f>B7/SUM(B3:B8)*100</f>
        <v>7.6072821846553964</v>
      </c>
      <c r="E17" s="219" t="s">
        <v>840</v>
      </c>
      <c r="F17" s="291">
        <f t="shared" si="0"/>
        <v>0.14000000000000001</v>
      </c>
      <c r="G17" s="291">
        <f t="shared" si="0"/>
        <v>0.13</v>
      </c>
    </row>
    <row r="18" spans="1:18" x14ac:dyDescent="0.25">
      <c r="A18" s="221" t="s">
        <v>829</v>
      </c>
      <c r="B18" s="306">
        <f>C8/SUM(C3:C8)*100</f>
        <v>8.5124530876833848</v>
      </c>
      <c r="C18" s="303">
        <f>B8/SUM(B3:B8)*100</f>
        <v>5.1040312093628089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23.797338792221083</v>
      </c>
      <c r="C22" s="301">
        <f>C13</f>
        <v>18.140442132639791</v>
      </c>
    </row>
    <row r="23" spans="1:18" x14ac:dyDescent="0.25">
      <c r="A23" s="220" t="s">
        <v>831</v>
      </c>
      <c r="B23" s="305">
        <f t="shared" ref="B23:C27" si="1">B14</f>
        <v>27.567383145684065</v>
      </c>
      <c r="C23" s="302">
        <f t="shared" si="1"/>
        <v>23.764629388816644</v>
      </c>
    </row>
    <row r="24" spans="1:18" x14ac:dyDescent="0.25">
      <c r="A24" s="307" t="s">
        <v>832</v>
      </c>
      <c r="B24" s="305">
        <f t="shared" si="1"/>
        <v>16.291368133742751</v>
      </c>
      <c r="C24" s="302">
        <f t="shared" si="1"/>
        <v>20.708712613784137</v>
      </c>
    </row>
    <row r="25" spans="1:18" x14ac:dyDescent="0.25">
      <c r="A25" s="220" t="s">
        <v>833</v>
      </c>
      <c r="B25" s="305">
        <f t="shared" si="1"/>
        <v>16.154895939952237</v>
      </c>
      <c r="C25" s="302">
        <f t="shared" si="1"/>
        <v>24.674902470741223</v>
      </c>
    </row>
    <row r="26" spans="1:18" x14ac:dyDescent="0.25">
      <c r="A26" s="220" t="s">
        <v>834</v>
      </c>
      <c r="B26" s="305">
        <f t="shared" si="1"/>
        <v>7.6765609007164795</v>
      </c>
      <c r="C26" s="302">
        <f t="shared" si="1"/>
        <v>7.6072821846553964</v>
      </c>
    </row>
    <row r="27" spans="1:18" x14ac:dyDescent="0.25">
      <c r="A27" s="308" t="s">
        <v>835</v>
      </c>
      <c r="B27" s="306">
        <f t="shared" si="1"/>
        <v>8.5124530876833848</v>
      </c>
      <c r="C27" s="303">
        <f t="shared" si="1"/>
        <v>5.1040312093628089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979</v>
      </c>
      <c r="C34" s="110">
        <v>1666</v>
      </c>
      <c r="E34" s="297" t="s">
        <v>709</v>
      </c>
      <c r="F34" s="71">
        <v>52.33</v>
      </c>
      <c r="G34" s="211"/>
      <c r="K34" s="122" t="s">
        <v>16</v>
      </c>
      <c r="L34" s="71">
        <v>2.54</v>
      </c>
      <c r="M34" s="211"/>
    </row>
    <row r="35" spans="1:16" x14ac:dyDescent="0.25">
      <c r="A35" s="202" t="s">
        <v>704</v>
      </c>
      <c r="B35" s="212">
        <v>963</v>
      </c>
      <c r="C35" s="160">
        <v>1812</v>
      </c>
      <c r="E35" s="298" t="s">
        <v>710</v>
      </c>
      <c r="F35" s="214">
        <v>37.549999999999997</v>
      </c>
      <c r="G35" s="211"/>
      <c r="K35" s="215" t="s">
        <v>212</v>
      </c>
      <c r="L35" s="214">
        <v>2.5499999999999998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652</v>
      </c>
      <c r="C36" s="160">
        <v>852</v>
      </c>
      <c r="E36" s="298" t="s">
        <v>711</v>
      </c>
      <c r="F36" s="214">
        <v>9.1300000000000008</v>
      </c>
      <c r="G36" s="211"/>
      <c r="K36" s="123" t="s">
        <v>213</v>
      </c>
      <c r="L36" s="73">
        <v>2.54</v>
      </c>
      <c r="M36" s="211"/>
      <c r="N36" s="288">
        <v>2022</v>
      </c>
    </row>
    <row r="37" spans="1:16" x14ac:dyDescent="0.25">
      <c r="A37" s="202" t="s">
        <v>706</v>
      </c>
      <c r="B37" s="212">
        <v>636</v>
      </c>
      <c r="C37" s="160">
        <v>755</v>
      </c>
      <c r="E37" s="298" t="s">
        <v>712</v>
      </c>
      <c r="F37" s="214">
        <v>0.85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203</v>
      </c>
      <c r="C38" s="160">
        <v>359</v>
      </c>
      <c r="E38" s="299" t="s">
        <v>713</v>
      </c>
      <c r="F38" s="73">
        <v>0.13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88</v>
      </c>
      <c r="C39" s="111">
        <v>289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29.059829059829063</v>
      </c>
      <c r="C44" s="301">
        <f>B34/SUM(B34:B39)*100</f>
        <v>27.804600965634762</v>
      </c>
      <c r="E44" s="217" t="s">
        <v>836</v>
      </c>
      <c r="F44" s="289">
        <f>IF(ISBLANK(F34),"",F34)</f>
        <v>52.33</v>
      </c>
    </row>
    <row r="45" spans="1:16" x14ac:dyDescent="0.25">
      <c r="A45" s="220" t="s">
        <v>825</v>
      </c>
      <c r="B45" s="305">
        <f>C35/SUM(C34:C39)*100</f>
        <v>31.606488749345889</v>
      </c>
      <c r="C45" s="302">
        <f>B35/SUM(B34:B39)*100</f>
        <v>27.35018460664584</v>
      </c>
      <c r="E45" s="286" t="s">
        <v>837</v>
      </c>
      <c r="F45" s="290">
        <f t="shared" ref="F45:F48" si="2">IF(ISBLANK(F35),"",F35)</f>
        <v>37.549999999999997</v>
      </c>
    </row>
    <row r="46" spans="1:16" x14ac:dyDescent="0.25">
      <c r="A46" s="220" t="s">
        <v>826</v>
      </c>
      <c r="B46" s="305">
        <f>C36/SUM(C34:C39)*100</f>
        <v>14.861329147043435</v>
      </c>
      <c r="C46" s="302">
        <f>B36/SUM(B34:B39)*100</f>
        <v>18.517466628798637</v>
      </c>
      <c r="E46" s="286" t="s">
        <v>838</v>
      </c>
      <c r="F46" s="290">
        <f t="shared" si="2"/>
        <v>9.1300000000000008</v>
      </c>
    </row>
    <row r="47" spans="1:16" x14ac:dyDescent="0.25">
      <c r="A47" s="220" t="s">
        <v>827</v>
      </c>
      <c r="B47" s="305">
        <f>C37/SUM(C34:C39)*100</f>
        <v>13.169370312227455</v>
      </c>
      <c r="C47" s="302">
        <f>B37/SUM(B34:B39)*100</f>
        <v>18.063050269809715</v>
      </c>
      <c r="E47" s="286" t="s">
        <v>839</v>
      </c>
      <c r="F47" s="290">
        <f t="shared" si="2"/>
        <v>0.85</v>
      </c>
    </row>
    <row r="48" spans="1:16" x14ac:dyDescent="0.25">
      <c r="A48" s="220" t="s">
        <v>828</v>
      </c>
      <c r="B48" s="305">
        <f>C38/SUM(C34:C39)*100</f>
        <v>6.2619919762776908</v>
      </c>
      <c r="C48" s="302">
        <f>B38/SUM(B34:B39)*100</f>
        <v>5.7654075546719685</v>
      </c>
      <c r="E48" s="219" t="s">
        <v>840</v>
      </c>
      <c r="F48" s="291">
        <f t="shared" si="2"/>
        <v>0.13</v>
      </c>
    </row>
    <row r="49" spans="1:3" x14ac:dyDescent="0.25">
      <c r="A49" s="221" t="s">
        <v>829</v>
      </c>
      <c r="B49" s="306">
        <f>C39/SUM(C34:C39)*100</f>
        <v>5.0409907552764697</v>
      </c>
      <c r="C49" s="303">
        <f>B39/SUM(B34:B39)*100</f>
        <v>2.4992899744390797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29.059829059829063</v>
      </c>
      <c r="C53" s="301">
        <f>C44</f>
        <v>27.804600965634762</v>
      </c>
    </row>
    <row r="54" spans="1:3" x14ac:dyDescent="0.25">
      <c r="A54" s="220" t="s">
        <v>831</v>
      </c>
      <c r="B54" s="305">
        <f t="shared" ref="B54:C54" si="3">B45</f>
        <v>31.606488749345889</v>
      </c>
      <c r="C54" s="302">
        <f t="shared" si="3"/>
        <v>27.35018460664584</v>
      </c>
    </row>
    <row r="55" spans="1:3" x14ac:dyDescent="0.25">
      <c r="A55" s="307" t="s">
        <v>832</v>
      </c>
      <c r="B55" s="305">
        <f t="shared" ref="B55:C55" si="4">B46</f>
        <v>14.861329147043435</v>
      </c>
      <c r="C55" s="302">
        <f t="shared" si="4"/>
        <v>18.517466628798637</v>
      </c>
    </row>
    <row r="56" spans="1:3" x14ac:dyDescent="0.25">
      <c r="A56" s="220" t="s">
        <v>833</v>
      </c>
      <c r="B56" s="305">
        <f t="shared" ref="B56:C56" si="5">B47</f>
        <v>13.169370312227455</v>
      </c>
      <c r="C56" s="302">
        <f t="shared" si="5"/>
        <v>18.063050269809715</v>
      </c>
    </row>
    <row r="57" spans="1:3" x14ac:dyDescent="0.25">
      <c r="A57" s="220" t="s">
        <v>834</v>
      </c>
      <c r="B57" s="305">
        <f t="shared" ref="B57:C57" si="6">B48</f>
        <v>6.2619919762776908</v>
      </c>
      <c r="C57" s="302">
        <f t="shared" si="6"/>
        <v>5.7654075546719685</v>
      </c>
    </row>
    <row r="58" spans="1:3" x14ac:dyDescent="0.25">
      <c r="A58" s="308" t="s">
        <v>835</v>
      </c>
      <c r="B58" s="306">
        <f t="shared" ref="B58:C58" si="7">B49</f>
        <v>5.0409907552764697</v>
      </c>
      <c r="C58" s="303">
        <f t="shared" si="7"/>
        <v>2.4992899744390797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2024-04-26T07:34:31Z</dcterms:modified>
</cp:coreProperties>
</file>